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5450" windowHeight="111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1" i="1"/>
  <c r="H21"/>
  <c r="I16" l="1"/>
  <c r="I13"/>
  <c r="H13"/>
  <c r="G14"/>
  <c r="J7"/>
  <c r="J4"/>
  <c r="I7"/>
  <c r="G8"/>
  <c r="J8"/>
  <c r="I8"/>
  <c r="H8"/>
  <c r="H4"/>
  <c r="G16" l="1"/>
  <c r="J15"/>
  <c r="H15"/>
  <c r="J13"/>
  <c r="J14" l="1"/>
  <c r="I14"/>
  <c r="H14"/>
  <c r="J6" l="1"/>
  <c r="I6"/>
  <c r="H6"/>
  <c r="G6"/>
  <c r="I4"/>
  <c r="I10" s="1"/>
  <c r="G4"/>
  <c r="H7"/>
  <c r="G7"/>
  <c r="G10" s="1"/>
  <c r="F21"/>
  <c r="E21"/>
  <c r="J16" l="1"/>
  <c r="H16"/>
  <c r="I15"/>
  <c r="G15"/>
  <c r="G13"/>
  <c r="J10"/>
  <c r="H10"/>
  <c r="F10"/>
  <c r="E10"/>
  <c r="J19" l="1"/>
  <c r="I19"/>
  <c r="H19"/>
  <c r="G19"/>
  <c r="J18"/>
  <c r="I18"/>
  <c r="I21" s="1"/>
  <c r="H18"/>
  <c r="G18"/>
  <c r="G2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<sst xmlns="http://schemas.openxmlformats.org/spreadsheetml/2006/main" count="49" uniqueCount="44">
  <si>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</si>
  <si>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</si>
  <si>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</si>
  <si>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</si>
  <si>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</si>
  <si>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</si>
  <si>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</si>
  <si>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</si>
  <si>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</si>
  <si>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</si>
  <si>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</si>
  <si>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</si>
  <si>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</si>
  <si>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</si>
  <si>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</si>
  <si>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</si>
  <si>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</si>
  <si>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</si>
  <si>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</si>
  <si>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</si>
  <si>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</si>
  <si>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</si>
  <si>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</si>
  <si>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</si>
  <si>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</si>
  <si>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</si>
  <si>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</si>
  <si>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</si>
  <si>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</si>
  <si>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</si>
  <si>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</si>
  <si>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гор.блюдо</t>
  </si>
  <si>
    <t>15/4</t>
  </si>
  <si>
    <t>Каша молочная ячневая с маслом сливочным</t>
  </si>
  <si>
    <t>Какао на молоке</t>
  </si>
  <si>
    <t>Бутерброд с сыром</t>
  </si>
  <si>
    <t>36/10</t>
  </si>
  <si>
    <t>Хлеб ржано-пшеничный</t>
  </si>
  <si>
    <t>Щи с капустой, картофелем, сметаной, мясом и зеленью</t>
  </si>
  <si>
    <t>Хлеб пшеничный витаминизированный</t>
  </si>
  <si>
    <t>Зеленый горошек конс. с растительным маслом</t>
  </si>
  <si>
    <t>МАОУ "СОШ №19"</t>
  </si>
  <si>
    <t>18/7</t>
  </si>
  <si>
    <t xml:space="preserve">Кисель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</si>
</sst>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6" fillId="0" borderId="1" xfId="5" applyBorder="1"/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5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4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4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1" fillId="0" borderId="1" xfId="5" applyFont="1" applyBorder="1"/>
    <xf numFmtId="49" fontId="5" fillId="0" borderId="1" xfId="7" applyNumberFormat="1" applyFont="1" applyFill="1" applyBorder="1" applyAlignment="1">
      <alignment horizontal="left" vertical="center"/>
    </xf>
    <xf numFmtId="49" fontId="6" fillId="3" borderId="1" xfId="5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7" fillId="2" borderId="1" xfId="7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/>
    </xf>
    <xf numFmtId="2" fontId="5" fillId="0" borderId="5" xfId="7" applyNumberFormat="1" applyFont="1" applyBorder="1" applyAlignment="1">
      <alignment horizontal="left" vertical="center"/>
    </xf>
    <xf numFmtId="2" fontId="7" fillId="0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 wrapText="1"/>
    </xf>
    <xf numFmtId="0" fontId="0" fillId="0" borderId="9" xfId="0" applyBorder="1"/>
    <xf numFmtId="0" fontId="6" fillId="3" borderId="1" xfId="5" applyFill="1" applyBorder="1" applyProtection="1">
      <protection locked="0"/>
    </xf>
    <xf numFmtId="2" fontId="5" fillId="4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P18" sqref="P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41</v>
      </c>
      <c r="C1" s="52"/>
      <c r="D1" s="53"/>
      <c r="E1" t="s">
        <v>18</v>
      </c>
      <c r="F1" s="1"/>
      <c r="I1" t="s">
        <v>1</v>
      </c>
      <c r="J1" s="31">
        <v>46148</v>
      </c>
    </row>
    <row r="2" spans="1:11" ht="7.5" customHeight="1" thickBot="1"/>
    <row r="3" spans="1:11">
      <c r="A3" s="35" t="s">
        <v>2</v>
      </c>
      <c r="B3" s="36" t="s">
        <v>3</v>
      </c>
      <c r="C3" s="36" t="s">
        <v>19</v>
      </c>
      <c r="D3" s="37" t="s">
        <v>4</v>
      </c>
      <c r="E3" s="36" t="s">
        <v>20</v>
      </c>
      <c r="F3" s="36" t="s">
        <v>5</v>
      </c>
      <c r="G3" s="36" t="s">
        <v>6</v>
      </c>
      <c r="H3" s="36" t="s">
        <v>7</v>
      </c>
      <c r="I3" s="36" t="s">
        <v>8</v>
      </c>
      <c r="J3" s="38" t="s">
        <v>9</v>
      </c>
    </row>
    <row r="4" spans="1:11" ht="31.5">
      <c r="A4" s="54" t="s">
        <v>10</v>
      </c>
      <c r="B4" s="2" t="s">
        <v>31</v>
      </c>
      <c r="C4" s="16" t="s">
        <v>32</v>
      </c>
      <c r="D4" s="9" t="s">
        <v>33</v>
      </c>
      <c r="E4" s="25">
        <v>250</v>
      </c>
      <c r="F4" s="25">
        <v>30.37</v>
      </c>
      <c r="G4" s="22">
        <f>E4*284.13/250</f>
        <v>284.13</v>
      </c>
      <c r="H4" s="22">
        <f>E4*7.5/250</f>
        <v>7.5</v>
      </c>
      <c r="I4" s="22">
        <f>E4*11.13/250</f>
        <v>11.13</v>
      </c>
      <c r="J4" s="39">
        <f>E4*38.5/250</f>
        <v>38.5</v>
      </c>
    </row>
    <row r="5" spans="1:11" ht="15.75">
      <c r="A5" s="54"/>
      <c r="B5" s="2" t="s">
        <v>11</v>
      </c>
      <c r="C5" s="28" t="s">
        <v>36</v>
      </c>
      <c r="D5" s="20" t="s">
        <v>34</v>
      </c>
      <c r="E5" s="20">
        <v>200</v>
      </c>
      <c r="F5" s="21">
        <v>23.46</v>
      </c>
      <c r="G5" s="22">
        <v>135</v>
      </c>
      <c r="H5" s="25">
        <v>3.6</v>
      </c>
      <c r="I5" s="25">
        <v>3.3</v>
      </c>
      <c r="J5" s="40">
        <v>22.8</v>
      </c>
    </row>
    <row r="6" spans="1:11" ht="15.75">
      <c r="A6" s="54"/>
      <c r="B6" s="27" t="s">
        <v>24</v>
      </c>
      <c r="C6" s="16">
        <v>44240</v>
      </c>
      <c r="D6" s="32" t="s">
        <v>35</v>
      </c>
      <c r="E6" s="25">
        <v>60</v>
      </c>
      <c r="F6" s="26">
        <v>35.5</v>
      </c>
      <c r="G6" s="25">
        <f>E6*153.24/60</f>
        <v>153.24000000000004</v>
      </c>
      <c r="H6" s="25">
        <f>E6*7.32/60</f>
        <v>7.3200000000000012</v>
      </c>
      <c r="I6" s="25">
        <f>E6*4.44/60</f>
        <v>4.4400000000000004</v>
      </c>
      <c r="J6" s="40">
        <f>E6*21/60</f>
        <v>21</v>
      </c>
    </row>
    <row r="7" spans="1:11" ht="15.75">
      <c r="A7" s="54"/>
      <c r="B7" s="2" t="s">
        <v>23</v>
      </c>
      <c r="C7" s="16" t="s">
        <v>21</v>
      </c>
      <c r="D7" s="33" t="s">
        <v>37</v>
      </c>
      <c r="E7" s="25">
        <v>33</v>
      </c>
      <c r="F7" s="26">
        <v>3.6</v>
      </c>
      <c r="G7" s="25">
        <f>E7*68.97/30</f>
        <v>75.86699999999999</v>
      </c>
      <c r="H7" s="25">
        <f>E7*1.68/30</f>
        <v>1.8479999999999999</v>
      </c>
      <c r="I7" s="25">
        <f>E7*0.33/30</f>
        <v>0.36300000000000004</v>
      </c>
      <c r="J7" s="40">
        <f>E7*14.82/30</f>
        <v>16.302</v>
      </c>
    </row>
    <row r="8" spans="1:11" ht="31.5">
      <c r="A8" s="54"/>
      <c r="B8" s="2"/>
      <c r="C8" s="16">
        <v>445</v>
      </c>
      <c r="D8" s="33" t="s">
        <v>40</v>
      </c>
      <c r="E8" s="25">
        <v>40</v>
      </c>
      <c r="F8" s="26">
        <v>32.11</v>
      </c>
      <c r="G8" s="25">
        <f>75*E8/100</f>
        <v>30</v>
      </c>
      <c r="H8" s="25">
        <f>3*E8/100</f>
        <v>1.2</v>
      </c>
      <c r="I8" s="25">
        <f>4.1*E8/100</f>
        <v>1.64</v>
      </c>
      <c r="J8" s="40">
        <f>6.4*E8/100</f>
        <v>2.56</v>
      </c>
    </row>
    <row r="9" spans="1:11" ht="15.75">
      <c r="A9" s="54"/>
      <c r="B9" s="2"/>
      <c r="C9" s="16"/>
      <c r="D9" s="32"/>
      <c r="E9" s="25"/>
      <c r="F9" s="26"/>
      <c r="G9" s="25"/>
      <c r="H9" s="25"/>
      <c r="I9" s="25"/>
      <c r="J9" s="40"/>
    </row>
    <row r="10" spans="1:11" ht="15.75">
      <c r="A10" s="54"/>
      <c r="B10" s="2"/>
      <c r="C10" s="16"/>
      <c r="D10" s="20"/>
      <c r="E10" s="17">
        <f>E4+E5+E6+E7+E8+E9</f>
        <v>583</v>
      </c>
      <c r="F10" s="17">
        <f t="shared" ref="F10:J10" si="0">F4+F5+F6+F7+F8+F9</f>
        <v>125.03999999999999</v>
      </c>
      <c r="G10" s="17">
        <f>G4+G5+G6+G7+G8+G9-0.01</f>
        <v>678.22699999999998</v>
      </c>
      <c r="H10" s="17">
        <f t="shared" si="0"/>
        <v>21.468</v>
      </c>
      <c r="I10" s="17">
        <f>I4+I5+I6+I7+I8+I9</f>
        <v>20.873000000000001</v>
      </c>
      <c r="J10" s="41">
        <f t="shared" si="0"/>
        <v>101.16200000000001</v>
      </c>
    </row>
    <row r="11" spans="1:11">
      <c r="A11" s="42" t="s">
        <v>12</v>
      </c>
      <c r="B11" s="7"/>
      <c r="C11" s="29"/>
      <c r="D11" s="3"/>
      <c r="E11" s="4"/>
      <c r="F11" s="5"/>
      <c r="G11" s="4"/>
      <c r="H11" s="4"/>
      <c r="I11" s="4"/>
      <c r="J11" s="6"/>
    </row>
    <row r="12" spans="1:11" ht="15.75">
      <c r="A12" s="42"/>
      <c r="B12" s="43"/>
      <c r="C12" s="29"/>
      <c r="D12" s="34"/>
      <c r="E12" s="4"/>
      <c r="F12" s="5"/>
      <c r="G12" s="4"/>
      <c r="H12" s="4"/>
      <c r="I12" s="4"/>
      <c r="J12" s="6"/>
    </row>
    <row r="13" spans="1:11" ht="15.75">
      <c r="A13" s="42" t="s">
        <v>13</v>
      </c>
      <c r="B13" s="2" t="s">
        <v>14</v>
      </c>
      <c r="C13" s="10" t="s">
        <v>27</v>
      </c>
      <c r="D13" s="11" t="s">
        <v>29</v>
      </c>
      <c r="E13" s="18">
        <v>60</v>
      </c>
      <c r="F13" s="24">
        <v>7.95</v>
      </c>
      <c r="G13" s="19">
        <f>E13*128.76/60</f>
        <v>128.76</v>
      </c>
      <c r="H13" s="19">
        <f>E13*3.06/60</f>
        <v>3.06</v>
      </c>
      <c r="I13" s="19">
        <f>E13*9.36/60</f>
        <v>9.3599999999999977</v>
      </c>
      <c r="J13" s="44">
        <f>E13*8.1/60</f>
        <v>8.1</v>
      </c>
      <c r="K13" s="12"/>
    </row>
    <row r="14" spans="1:11" ht="31.5">
      <c r="A14" s="42"/>
      <c r="B14" s="2" t="s">
        <v>15</v>
      </c>
      <c r="C14" s="16" t="s">
        <v>28</v>
      </c>
      <c r="D14" s="30" t="s">
        <v>38</v>
      </c>
      <c r="E14" s="25">
        <v>200</v>
      </c>
      <c r="F14" s="24">
        <v>27.75</v>
      </c>
      <c r="G14" s="25">
        <f>E14*87.2/200</f>
        <v>87.2</v>
      </c>
      <c r="H14" s="25">
        <f>E14*3.42/200</f>
        <v>3.42</v>
      </c>
      <c r="I14" s="25">
        <f>E14*4.98/200</f>
        <v>4.9800000000000004</v>
      </c>
      <c r="J14" s="40">
        <f>E14*7/200</f>
        <v>7</v>
      </c>
      <c r="K14" s="13"/>
    </row>
    <row r="15" spans="1:11" ht="15.75">
      <c r="A15" s="42"/>
      <c r="B15" s="2" t="s">
        <v>22</v>
      </c>
      <c r="C15" s="28" t="s">
        <v>42</v>
      </c>
      <c r="D15" s="15" t="s">
        <v>30</v>
      </c>
      <c r="E15" s="25">
        <v>100</v>
      </c>
      <c r="F15" s="24">
        <v>73.91</v>
      </c>
      <c r="G15" s="25">
        <f>E15*140.77/100</f>
        <v>140.77000000000001</v>
      </c>
      <c r="H15" s="25">
        <f>E15*10.07/100</f>
        <v>10.07</v>
      </c>
      <c r="I15" s="25">
        <f>E15*7.08/100</f>
        <v>7.08</v>
      </c>
      <c r="J15" s="40">
        <f>E15*9.05/100</f>
        <v>9.0500000000000007</v>
      </c>
      <c r="K15" s="13"/>
    </row>
    <row r="16" spans="1:11" ht="15.75">
      <c r="A16" s="42"/>
      <c r="B16" s="2" t="s">
        <v>16</v>
      </c>
      <c r="C16" s="16">
        <v>44258</v>
      </c>
      <c r="D16" s="15" t="s">
        <v>26</v>
      </c>
      <c r="E16" s="25">
        <v>150</v>
      </c>
      <c r="F16" s="24">
        <v>23.13</v>
      </c>
      <c r="G16" s="25">
        <f>E16*128/150</f>
        <v>128</v>
      </c>
      <c r="H16" s="25">
        <f>E16*3.17/150</f>
        <v>3.17</v>
      </c>
      <c r="I16" s="25">
        <f>E16*3.6/150</f>
        <v>3.6</v>
      </c>
      <c r="J16" s="40">
        <f>E16*20.4/150</f>
        <v>20.399999999999999</v>
      </c>
      <c r="K16" s="13"/>
    </row>
    <row r="17" spans="1:11" ht="15.75">
      <c r="A17" s="42"/>
      <c r="B17" s="2" t="s">
        <v>17</v>
      </c>
      <c r="C17" s="16" t="s">
        <v>25</v>
      </c>
      <c r="D17" s="9" t="s">
        <v>43</v>
      </c>
      <c r="E17" s="25">
        <v>200</v>
      </c>
      <c r="F17" s="24">
        <v>5.54</v>
      </c>
      <c r="G17" s="25">
        <v>111</v>
      </c>
      <c r="H17" s="25">
        <v>0</v>
      </c>
      <c r="I17" s="25">
        <v>0</v>
      </c>
      <c r="J17" s="40">
        <v>27.8</v>
      </c>
      <c r="K17" s="13"/>
    </row>
    <row r="18" spans="1:11" ht="15.75">
      <c r="A18" s="42"/>
      <c r="B18" s="2" t="s">
        <v>24</v>
      </c>
      <c r="C18" s="16" t="s">
        <v>21</v>
      </c>
      <c r="D18" s="33" t="s">
        <v>39</v>
      </c>
      <c r="E18" s="25">
        <v>30</v>
      </c>
      <c r="F18" s="26">
        <v>3.14</v>
      </c>
      <c r="G18" s="25">
        <f>E18*70.14/30</f>
        <v>70.14</v>
      </c>
      <c r="H18" s="25">
        <f>E18*2.37/30</f>
        <v>2.37</v>
      </c>
      <c r="I18" s="25">
        <f>E18*0.3/30</f>
        <v>0.3</v>
      </c>
      <c r="J18" s="40">
        <f>E18*14.49/30</f>
        <v>14.49</v>
      </c>
      <c r="K18" s="13"/>
    </row>
    <row r="19" spans="1:11" ht="15.75">
      <c r="A19" s="42"/>
      <c r="B19" s="8" t="s">
        <v>23</v>
      </c>
      <c r="C19" s="16" t="s">
        <v>21</v>
      </c>
      <c r="D19" s="33" t="s">
        <v>37</v>
      </c>
      <c r="E19" s="25">
        <v>33</v>
      </c>
      <c r="F19" s="26">
        <v>3.63</v>
      </c>
      <c r="G19" s="25">
        <f>E19*68.97/30</f>
        <v>75.86699999999999</v>
      </c>
      <c r="H19" s="25">
        <f>E19*1.68/30</f>
        <v>1.8479999999999999</v>
      </c>
      <c r="I19" s="25">
        <f>E19*0.33/30</f>
        <v>0.36300000000000004</v>
      </c>
      <c r="J19" s="40">
        <f>E19*14.82/30</f>
        <v>16.302</v>
      </c>
      <c r="K19" s="13"/>
    </row>
    <row r="20" spans="1:11" ht="15.75">
      <c r="A20" s="42"/>
      <c r="B20" s="8"/>
      <c r="C20" s="16"/>
      <c r="D20" s="14"/>
      <c r="E20" s="25"/>
      <c r="F20" s="21"/>
      <c r="G20" s="25"/>
      <c r="H20" s="22"/>
      <c r="I20" s="22"/>
      <c r="J20" s="39"/>
      <c r="K20" s="13"/>
    </row>
    <row r="21" spans="1:11" ht="15.75">
      <c r="A21" s="42"/>
      <c r="B21" s="8"/>
      <c r="C21" s="16"/>
      <c r="D21" s="15"/>
      <c r="E21" s="23">
        <f>E13+E14+E15+E16+E17+E18+E19</f>
        <v>773</v>
      </c>
      <c r="F21" s="23">
        <f t="shared" ref="F21:I21" si="1">F13+F14+F15+F16+F17+F18+F19</f>
        <v>145.04999999999998</v>
      </c>
      <c r="G21" s="23">
        <f>G13+G14+G15+G16+G17+G18+G19</f>
        <v>741.73699999999997</v>
      </c>
      <c r="H21" s="23">
        <f>H13+H14+H15+H16+H17+H18+H19</f>
        <v>23.937999999999999</v>
      </c>
      <c r="I21" s="23">
        <f t="shared" si="1"/>
        <v>25.683</v>
      </c>
      <c r="J21" s="45">
        <f>J13+J14+J15+J16+J17+J18+J19+0.01</f>
        <v>103.152</v>
      </c>
    </row>
    <row r="22" spans="1:11">
      <c r="A22" s="42"/>
      <c r="B22" s="46"/>
      <c r="C22" s="46"/>
      <c r="D22" s="47"/>
      <c r="E22" s="48"/>
      <c r="F22" s="49"/>
      <c r="G22" s="48"/>
      <c r="H22" s="48"/>
      <c r="I22" s="48"/>
      <c r="J22" s="50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19</cp:lastModifiedBy>
  <cp:lastPrinted>2021-05-18T10:32:40Z</cp:lastPrinted>
  <dcterms:created xsi:type="dcterms:W3CDTF">2015-06-05T18:19:34Z</dcterms:created>
  <dcterms:modified xsi:type="dcterms:W3CDTF">2026-05-08T04:14:09Z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