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т 19 (7-11) 27-10.05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21" i="1" l="1"/>
  <c r="I7" i="1"/>
  <c r="H7" i="1"/>
  <c r="F21" i="1"/>
  <c r="J7" i="1" l="1"/>
  <c r="G7" i="1"/>
  <c r="I16" i="1" l="1"/>
  <c r="H16" i="1"/>
  <c r="H15" i="1"/>
  <c r="G15" i="1"/>
  <c r="J14" i="1"/>
  <c r="I14" i="1"/>
  <c r="H14" i="1"/>
  <c r="G14" i="1"/>
  <c r="I13" i="1"/>
  <c r="G13" i="1"/>
  <c r="J4" i="1" l="1"/>
  <c r="I4" i="1"/>
  <c r="H4" i="1"/>
  <c r="G4" i="1"/>
  <c r="J6" i="1" l="1"/>
  <c r="I6" i="1"/>
  <c r="H6" i="1"/>
  <c r="G6" i="1"/>
  <c r="J16" i="1" l="1"/>
  <c r="G16" i="1"/>
  <c r="J15" i="1"/>
  <c r="I15" i="1"/>
  <c r="J13" i="1"/>
  <c r="H13" i="1"/>
  <c r="E21" i="1" l="1"/>
  <c r="F10" i="1"/>
  <c r="E10" i="1"/>
  <c r="J19" i="1" l="1"/>
  <c r="I19" i="1"/>
  <c r="H19" i="1"/>
  <c r="G19" i="1"/>
  <c r="J18" i="1"/>
  <c r="J21" i="1" s="1"/>
  <c r="I18" i="1"/>
  <c r="H18" i="1"/>
  <c r="H21" i="1" s="1"/>
  <c r="G18" i="1"/>
  <c r="G21" i="1" s="1"/>
  <c r="J10" i="1"/>
  <c r="I10" i="1"/>
  <c r="H10" i="1"/>
  <c r="G10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<sst xmlns="http://schemas.openxmlformats.org/spreadsheetml/2006/main" count="49" uniqueCount="44">
  <si>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</si>
  <si>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</si>
  <si>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</si>
  <si>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</si>
  <si>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</si>
  <si>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</si>
  <si>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</si>
  <si>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</si>
  <si>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</si>
  <si>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</si>
  <si>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</si>
  <si>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</si>
  <si>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</si>
  <si>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</si>
  <si>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</si>
  <si>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</si>
  <si>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</si>
  <si>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</si>
  <si>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</si>
  <si>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</si>
  <si>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</si>
  <si>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</si>
  <si>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</si>
  <si>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</si>
  <si>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</si>
  <si>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</si>
  <si>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</si>
  <si>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</si>
  <si>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</si>
  <si>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</si>
  <si>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</si>
  <si>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гор.блюдо</t>
  </si>
  <si>
    <t>44320</t>
  </si>
  <si>
    <t>Каша молочная манная с маслом сливочным</t>
  </si>
  <si>
    <t>Кофейный напиток на молоке</t>
  </si>
  <si>
    <t>Бутерброд с сыром</t>
  </si>
  <si>
    <t>32/10</t>
  </si>
  <si>
    <t>Хлеб ржано-пшеничный</t>
  </si>
  <si>
    <t>Суп крестьянский с крупой, сметаной,   мясом, зеленью</t>
  </si>
  <si>
    <t>Биточек мясной паровой</t>
  </si>
  <si>
    <t>Хлеб пшеничный витаминизированный</t>
  </si>
  <si>
    <t>МАОУ "СОШ № 19"</t>
  </si>
  <si>
    <t>38/2</t>
  </si>
  <si>
    <t>16/81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</si>
</sst>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54">
    <xf numFmtId="0" fontId="0" fillId="0" borderId="0" xfId="0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1" fontId="6" fillId="3" borderId="5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7" fillId="4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0" fontId="1" fillId="0" borderId="1" xfId="5" applyFont="1" applyBorder="1"/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vertical="top"/>
    </xf>
    <xf numFmtId="2" fontId="5" fillId="0" borderId="5" xfId="7" applyNumberFormat="1" applyFont="1" applyBorder="1" applyAlignment="1">
      <alignment horizontal="left" vertical="center"/>
    </xf>
    <xf numFmtId="2" fontId="7" fillId="0" borderId="5" xfId="7" applyNumberFormat="1" applyFont="1" applyFill="1" applyBorder="1" applyAlignment="1">
      <alignment horizontal="left" vertical="center"/>
    </xf>
    <xf numFmtId="2" fontId="9" fillId="0" borderId="5" xfId="7" applyNumberFormat="1" applyFont="1" applyFill="1" applyBorder="1" applyAlignment="1">
      <alignment horizontal="left" vertical="center" wrapText="1"/>
    </xf>
    <xf numFmtId="0" fontId="0" fillId="0" borderId="11" xfId="0" applyBorder="1"/>
    <xf numFmtId="2" fontId="5" fillId="4" borderId="5" xfId="7" applyNumberFormat="1" applyFont="1" applyFill="1" applyBorder="1" applyAlignment="1">
      <alignment horizontal="left" vertical="center"/>
    </xf>
    <xf numFmtId="2" fontId="9" fillId="0" borderId="5" xfId="7" applyNumberFormat="1" applyFont="1" applyFill="1" applyBorder="1" applyAlignment="1">
      <alignment horizontal="left" vertical="center"/>
    </xf>
    <xf numFmtId="0" fontId="0" fillId="0" borderId="12" xfId="0" applyBorder="1"/>
    <xf numFmtId="49" fontId="6" fillId="3" borderId="1" xfId="5" applyNumberFormat="1" applyFill="1" applyBorder="1" applyProtection="1">
      <protection locked="0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I22" sqref="I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41</v>
      </c>
      <c r="C1" s="40"/>
      <c r="D1" s="41"/>
      <c r="E1" t="s">
        <v>18</v>
      </c>
      <c r="F1" s="4"/>
      <c r="I1" t="s">
        <v>1</v>
      </c>
      <c r="J1" s="38">
        <v>46150</v>
      </c>
    </row>
    <row r="2" spans="1:11" ht="7.5" customHeight="1" thickBot="1" x14ac:dyDescent="0.3"/>
    <row r="3" spans="1:11" x14ac:dyDescent="0.25">
      <c r="A3" s="42" t="s">
        <v>2</v>
      </c>
      <c r="B3" s="43" t="s">
        <v>3</v>
      </c>
      <c r="C3" s="43" t="s">
        <v>19</v>
      </c>
      <c r="D3" s="43" t="s">
        <v>4</v>
      </c>
      <c r="E3" s="43" t="s">
        <v>20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1" ht="31.5" x14ac:dyDescent="0.25">
      <c r="A4" s="45" t="s">
        <v>10</v>
      </c>
      <c r="B4" s="7" t="s">
        <v>31</v>
      </c>
      <c r="C4" s="22" t="s">
        <v>32</v>
      </c>
      <c r="D4" s="15" t="s">
        <v>33</v>
      </c>
      <c r="E4" s="31">
        <v>300</v>
      </c>
      <c r="F4" s="31">
        <v>49.84</v>
      </c>
      <c r="G4" s="28">
        <f>E4*221.1/200</f>
        <v>331.65</v>
      </c>
      <c r="H4" s="28">
        <f>E4*7.17/200</f>
        <v>10.755000000000001</v>
      </c>
      <c r="I4" s="28">
        <f>E4*8.7/200</f>
        <v>13.05</v>
      </c>
      <c r="J4" s="46">
        <f>E4*28.46/200</f>
        <v>42.69</v>
      </c>
    </row>
    <row r="5" spans="1:11" ht="15.75" x14ac:dyDescent="0.25">
      <c r="A5" s="45"/>
      <c r="B5" s="7" t="s">
        <v>11</v>
      </c>
      <c r="C5" s="33" t="s">
        <v>36</v>
      </c>
      <c r="D5" s="15" t="s">
        <v>34</v>
      </c>
      <c r="E5" s="26">
        <v>200</v>
      </c>
      <c r="F5" s="27">
        <v>22.91</v>
      </c>
      <c r="G5" s="28">
        <v>99</v>
      </c>
      <c r="H5" s="31">
        <v>3.1</v>
      </c>
      <c r="I5" s="31">
        <v>3.2</v>
      </c>
      <c r="J5" s="47">
        <v>14.4</v>
      </c>
    </row>
    <row r="6" spans="1:11" ht="15.75" x14ac:dyDescent="0.25">
      <c r="A6" s="45"/>
      <c r="B6" s="36" t="s">
        <v>24</v>
      </c>
      <c r="C6" s="22">
        <v>44240</v>
      </c>
      <c r="D6" s="20" t="s">
        <v>35</v>
      </c>
      <c r="E6" s="31">
        <v>79</v>
      </c>
      <c r="F6" s="32">
        <v>46.71</v>
      </c>
      <c r="G6" s="31">
        <f>E6*153.24/60</f>
        <v>201.76600000000002</v>
      </c>
      <c r="H6" s="31">
        <f>E6*7.32/60</f>
        <v>9.6379999999999999</v>
      </c>
      <c r="I6" s="31">
        <f>E6*4.44/60</f>
        <v>5.846000000000001</v>
      </c>
      <c r="J6" s="47">
        <f>E6*21/60</f>
        <v>27.65</v>
      </c>
    </row>
    <row r="7" spans="1:11" ht="15.75" x14ac:dyDescent="0.25">
      <c r="A7" s="45"/>
      <c r="B7" s="7" t="s">
        <v>23</v>
      </c>
      <c r="C7" s="22" t="s">
        <v>21</v>
      </c>
      <c r="D7" s="37" t="s">
        <v>37</v>
      </c>
      <c r="E7" s="31">
        <v>51</v>
      </c>
      <c r="F7" s="32">
        <v>5.58</v>
      </c>
      <c r="G7" s="31">
        <f>E7*68.97/30</f>
        <v>117.249</v>
      </c>
      <c r="H7" s="31">
        <f>E7*1.68/30</f>
        <v>2.8559999999999999</v>
      </c>
      <c r="I7" s="31">
        <f>E7*0.33/30</f>
        <v>0.56100000000000005</v>
      </c>
      <c r="J7" s="47">
        <f>E7*14.82/30</f>
        <v>25.194000000000003</v>
      </c>
    </row>
    <row r="8" spans="1:11" ht="15.75" x14ac:dyDescent="0.25">
      <c r="A8" s="45"/>
      <c r="B8" s="7"/>
      <c r="C8" s="22"/>
      <c r="D8" s="20"/>
      <c r="E8" s="31"/>
      <c r="F8" s="32"/>
      <c r="G8" s="31"/>
      <c r="H8" s="31"/>
      <c r="I8" s="31"/>
      <c r="J8" s="47"/>
    </row>
    <row r="9" spans="1:11" ht="15.75" x14ac:dyDescent="0.25">
      <c r="A9" s="45"/>
      <c r="B9" s="7"/>
      <c r="C9" s="22"/>
      <c r="D9" s="20"/>
      <c r="E9" s="31"/>
      <c r="F9" s="32"/>
      <c r="G9" s="31"/>
      <c r="H9" s="31"/>
      <c r="I9" s="31"/>
      <c r="J9" s="47"/>
    </row>
    <row r="10" spans="1:11" ht="15.75" x14ac:dyDescent="0.25">
      <c r="A10" s="45"/>
      <c r="B10" s="7"/>
      <c r="C10" s="22"/>
      <c r="D10" s="26"/>
      <c r="E10" s="23">
        <f>E4+E5+E6+E7+E8+E9</f>
        <v>630</v>
      </c>
      <c r="F10" s="23">
        <f t="shared" ref="F10:J10" si="0">F4+F5+F6+F7+F8+F9</f>
        <v>125.04</v>
      </c>
      <c r="G10" s="23">
        <f t="shared" si="0"/>
        <v>749.66499999999996</v>
      </c>
      <c r="H10" s="23">
        <f t="shared" si="0"/>
        <v>26.349000000000004</v>
      </c>
      <c r="I10" s="23">
        <f t="shared" si="0"/>
        <v>22.657</v>
      </c>
      <c r="J10" s="48">
        <f t="shared" si="0"/>
        <v>109.934</v>
      </c>
    </row>
    <row r="11" spans="1:11" x14ac:dyDescent="0.25">
      <c r="A11" s="49" t="s">
        <v>12</v>
      </c>
      <c r="B11" s="13"/>
      <c r="C11" s="53"/>
      <c r="D11" s="9"/>
      <c r="E11" s="10"/>
      <c r="F11" s="11"/>
      <c r="G11" s="10"/>
      <c r="H11" s="10"/>
      <c r="I11" s="10"/>
      <c r="J11" s="12"/>
    </row>
    <row r="12" spans="1:11" ht="15.75" x14ac:dyDescent="0.25">
      <c r="A12" s="49"/>
      <c r="B12" s="8"/>
      <c r="C12" s="53"/>
      <c r="D12" s="17"/>
      <c r="E12" s="10"/>
      <c r="F12" s="11"/>
      <c r="G12" s="10"/>
      <c r="H12" s="10"/>
      <c r="I12" s="10"/>
      <c r="J12" s="12"/>
    </row>
    <row r="13" spans="1:11" ht="31.5" x14ac:dyDescent="0.25">
      <c r="A13" s="49" t="s">
        <v>13</v>
      </c>
      <c r="B13" s="7" t="s">
        <v>14</v>
      </c>
      <c r="C13" s="16" t="s">
        <v>25</v>
      </c>
      <c r="D13" s="34" t="s">
        <v>28</v>
      </c>
      <c r="E13" s="24">
        <v>60</v>
      </c>
      <c r="F13" s="30">
        <v>10.11</v>
      </c>
      <c r="G13" s="25">
        <f>E13*88.8/60</f>
        <v>88.8</v>
      </c>
      <c r="H13" s="25">
        <f>E13*2.16/60</f>
        <v>2.1600000000000006</v>
      </c>
      <c r="I13" s="25">
        <f>E13*4.5/60</f>
        <v>4.5</v>
      </c>
      <c r="J13" s="50">
        <f>E13*9.9/60</f>
        <v>9.9</v>
      </c>
      <c r="K13" s="18"/>
    </row>
    <row r="14" spans="1:11" ht="31.5" x14ac:dyDescent="0.25">
      <c r="A14" s="49"/>
      <c r="B14" s="7" t="s">
        <v>15</v>
      </c>
      <c r="C14" s="33" t="s">
        <v>42</v>
      </c>
      <c r="D14" s="35" t="s">
        <v>38</v>
      </c>
      <c r="E14" s="31">
        <v>200</v>
      </c>
      <c r="F14" s="30">
        <v>32.5</v>
      </c>
      <c r="G14" s="31">
        <f>E14*117.6/200</f>
        <v>117.6</v>
      </c>
      <c r="H14" s="31">
        <f>E14*3.76/200</f>
        <v>3.76</v>
      </c>
      <c r="I14" s="31">
        <f>E14*6.41/200</f>
        <v>6.41</v>
      </c>
      <c r="J14" s="47">
        <f>E14*11.19/200</f>
        <v>11.19</v>
      </c>
      <c r="K14" s="19"/>
    </row>
    <row r="15" spans="1:11" ht="15.75" x14ac:dyDescent="0.25">
      <c r="A15" s="49"/>
      <c r="B15" s="7" t="s">
        <v>22</v>
      </c>
      <c r="C15" s="33" t="s">
        <v>43</v>
      </c>
      <c r="D15" s="35" t="s">
        <v>39</v>
      </c>
      <c r="E15" s="31">
        <v>95</v>
      </c>
      <c r="F15" s="30">
        <v>75.67</v>
      </c>
      <c r="G15" s="31">
        <f>E15*174.6/90</f>
        <v>184.3</v>
      </c>
      <c r="H15" s="31">
        <f>E15*11.7/90</f>
        <v>12.35</v>
      </c>
      <c r="I15" s="31">
        <f>E15*11.61/90</f>
        <v>12.255000000000001</v>
      </c>
      <c r="J15" s="47">
        <f>E15*5.76/90</f>
        <v>6.0799999999999992</v>
      </c>
      <c r="K15" s="19"/>
    </row>
    <row r="16" spans="1:11" ht="15.75" x14ac:dyDescent="0.25">
      <c r="A16" s="49"/>
      <c r="B16" s="7" t="s">
        <v>16</v>
      </c>
      <c r="C16" s="33" t="s">
        <v>26</v>
      </c>
      <c r="D16" s="35" t="s">
        <v>29</v>
      </c>
      <c r="E16" s="31">
        <v>150</v>
      </c>
      <c r="F16" s="30">
        <v>13.57</v>
      </c>
      <c r="G16" s="31">
        <f>E16*144/150</f>
        <v>144</v>
      </c>
      <c r="H16" s="31">
        <f>E16*2.48/150</f>
        <v>2.48</v>
      </c>
      <c r="I16" s="31">
        <f>E16*3.98/150</f>
        <v>3.98</v>
      </c>
      <c r="J16" s="47">
        <f>E16*24.6/150</f>
        <v>24.6</v>
      </c>
      <c r="K16" s="19"/>
    </row>
    <row r="17" spans="1:11" ht="15.75" x14ac:dyDescent="0.25">
      <c r="A17" s="49"/>
      <c r="B17" s="7" t="s">
        <v>17</v>
      </c>
      <c r="C17" s="33" t="s">
        <v>27</v>
      </c>
      <c r="D17" s="15" t="s">
        <v>30</v>
      </c>
      <c r="E17" s="31">
        <v>200</v>
      </c>
      <c r="F17" s="30">
        <v>6.78</v>
      </c>
      <c r="G17" s="31">
        <v>84</v>
      </c>
      <c r="H17" s="31">
        <v>1</v>
      </c>
      <c r="I17" s="31">
        <v>0.1</v>
      </c>
      <c r="J17" s="47">
        <v>19.8</v>
      </c>
      <c r="K17" s="19"/>
    </row>
    <row r="18" spans="1:11" ht="15.75" x14ac:dyDescent="0.25">
      <c r="A18" s="49"/>
      <c r="B18" s="7" t="s">
        <v>24</v>
      </c>
      <c r="C18" s="22" t="s">
        <v>21</v>
      </c>
      <c r="D18" s="37" t="s">
        <v>40</v>
      </c>
      <c r="E18" s="31">
        <v>30</v>
      </c>
      <c r="F18" s="32">
        <v>3.14</v>
      </c>
      <c r="G18" s="31">
        <f>E18*70.14/30</f>
        <v>70.14</v>
      </c>
      <c r="H18" s="31">
        <f>E18*2.37/30</f>
        <v>2.37</v>
      </c>
      <c r="I18" s="31">
        <f>E18*0.3/30</f>
        <v>0.3</v>
      </c>
      <c r="J18" s="47">
        <f>E18*14.49/30</f>
        <v>14.49</v>
      </c>
      <c r="K18" s="19"/>
    </row>
    <row r="19" spans="1:11" ht="15.75" x14ac:dyDescent="0.25">
      <c r="A19" s="49"/>
      <c r="B19" s="14" t="s">
        <v>23</v>
      </c>
      <c r="C19" s="22" t="s">
        <v>21</v>
      </c>
      <c r="D19" s="37" t="s">
        <v>37</v>
      </c>
      <c r="E19" s="31">
        <v>30</v>
      </c>
      <c r="F19" s="32">
        <v>3.28</v>
      </c>
      <c r="G19" s="31">
        <f>E19*68.97/30</f>
        <v>68.97</v>
      </c>
      <c r="H19" s="31">
        <f>E19*1.68/30</f>
        <v>1.68</v>
      </c>
      <c r="I19" s="31">
        <f>E19*0.33/30</f>
        <v>0.33</v>
      </c>
      <c r="J19" s="47">
        <f>E19*14.82/30</f>
        <v>14.82</v>
      </c>
      <c r="K19" s="19"/>
    </row>
    <row r="20" spans="1:11" ht="15.75" x14ac:dyDescent="0.25">
      <c r="A20" s="49"/>
      <c r="B20" s="14"/>
      <c r="C20" s="22"/>
      <c r="D20" s="20"/>
      <c r="E20" s="31"/>
      <c r="F20" s="27"/>
      <c r="G20" s="31"/>
      <c r="H20" s="28"/>
      <c r="I20" s="28"/>
      <c r="J20" s="46"/>
      <c r="K20" s="19"/>
    </row>
    <row r="21" spans="1:11" ht="15.75" x14ac:dyDescent="0.25">
      <c r="A21" s="49"/>
      <c r="B21" s="14"/>
      <c r="C21" s="22"/>
      <c r="D21" s="21"/>
      <c r="E21" s="29">
        <f>E13+E14+E15+E16+E17+E18+E19</f>
        <v>765</v>
      </c>
      <c r="F21" s="29">
        <f>F13+F14+F15+F16+F17+F18+F19</f>
        <v>145.04999999999998</v>
      </c>
      <c r="G21" s="29">
        <f t="shared" ref="G21:J21" si="1">G13+G14+G15+G16+G17+G18+G19</f>
        <v>757.81000000000006</v>
      </c>
      <c r="H21" s="29">
        <f>H13+H14+H15+H16+H17+H18+H19-0.01</f>
        <v>25.79</v>
      </c>
      <c r="I21" s="29">
        <f>I13+I14+I15+I16+I17+I18+I19</f>
        <v>27.875</v>
      </c>
      <c r="J21" s="51">
        <f t="shared" si="1"/>
        <v>100.88</v>
      </c>
    </row>
    <row r="22" spans="1:11" ht="15.75" thickBot="1" x14ac:dyDescent="0.3">
      <c r="A22" s="52"/>
      <c r="B22" s="1"/>
      <c r="C22" s="1"/>
      <c r="D22" s="6"/>
      <c r="E22" s="2"/>
      <c r="F22" s="5"/>
      <c r="G22" s="2"/>
      <c r="H22" s="2"/>
      <c r="I22" s="2"/>
      <c r="J22" s="3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2026-04-23T06:37:33Z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