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6" i="1" l="1"/>
  <c r="I16" i="1"/>
  <c r="H16" i="1"/>
  <c r="I15" i="1"/>
  <c r="H15" i="1"/>
  <c r="G15" i="1"/>
  <c r="F11" i="1" l="1"/>
  <c r="E11" i="1" l="1"/>
  <c r="J4" i="1" l="1"/>
  <c r="I4" i="1"/>
  <c r="H4" i="1"/>
  <c r="G4" i="1"/>
  <c r="G16" i="1" l="1"/>
  <c r="J15" i="1"/>
  <c r="J14" i="1"/>
  <c r="I14" i="1"/>
  <c r="H14" i="1"/>
  <c r="G14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J11" i="1" s="1"/>
  <c r="I7" i="1"/>
  <c r="I11" i="1" s="1"/>
  <c r="H7" i="1"/>
  <c r="H11" i="1" s="1"/>
  <c r="G7" i="1"/>
  <c r="G11" i="1" s="1"/>
  <c r="E21" i="1" l="1"/>
  <c r="F21" i="1" l="1"/>
  <c r="J21" i="1"/>
  <c r="I21" i="1"/>
  <c r="G21" i="1"/>
  <c r="H21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<sst xmlns="http://schemas.openxmlformats.org/spreadsheetml/2006/main" count="51" uniqueCount="43">
  <si>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</si>
  <si>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</si>
  <si>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</si>
  <si>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</si>
  <si>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</si>
  <si>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</si>
  <si>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</si>
  <si>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</si>
  <si>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</si>
  <si>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</si>
  <si>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</si>
  <si>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</si>
  <si>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</si>
  <si>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</si>
  <si>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1 блюдо</t>
  </si>
  <si>
    <t>сладкое</t>
  </si>
  <si>
    <t>Отд./корп</t>
  </si>
  <si>
    <t>№ рец.</t>
  </si>
  <si>
    <t>Выход, г</t>
  </si>
  <si>
    <t xml:space="preserve">пром </t>
  </si>
  <si>
    <t>хлеб черн.</t>
  </si>
  <si>
    <t>хлеб бел.</t>
  </si>
  <si>
    <t>948</t>
  </si>
  <si>
    <t>Салат из отварной свеклы с растительным маслом</t>
  </si>
  <si>
    <t>Плов</t>
  </si>
  <si>
    <t>Кисель из ягод</t>
  </si>
  <si>
    <t>24/2</t>
  </si>
  <si>
    <t>Яйцо отварное</t>
  </si>
  <si>
    <t>Суп молочный с лапшой</t>
  </si>
  <si>
    <t>Какао на молоке</t>
  </si>
  <si>
    <t>Фрукты</t>
  </si>
  <si>
    <t>2 блюдо</t>
  </si>
  <si>
    <t>Хлеб пшеничный витаминизированный</t>
  </si>
  <si>
    <t>Хлеб ржано-пшеничный</t>
  </si>
  <si>
    <t>Суп из овощей со сметаной, мясом и зеленью</t>
  </si>
  <si>
    <t>Завтрак</t>
  </si>
  <si>
    <t>МАОУ "СОШ № 19"</t>
  </si>
  <si>
    <t>фрукты</t>
  </si>
  <si>
    <t>36/10</t>
  </si>
  <si>
    <t>32/1</t>
  </si>
  <si>
    <t>20/2</t>
  </si>
  <si>
    <t>гор.блюдо</t>
  </si>
  <si>
    <t>12/05/2026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</si>
</sst>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0" fillId="0" borderId="0"/>
    <xf numFmtId="165" fontId="8" fillId="0" borderId="0" applyFont="0" applyFill="0" applyBorder="0" applyAlignment="0" applyProtection="0"/>
    <xf numFmtId="0" fontId="12" fillId="0" borderId="0"/>
    <xf numFmtId="0" fontId="7" fillId="0" borderId="0"/>
    <xf numFmtId="0" fontId="6" fillId="0" borderId="0"/>
  </cellStyleXfs>
  <cellXfs count="58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0" fillId="0" borderId="1" xfId="5" applyBorder="1"/>
    <xf numFmtId="0" fontId="10" fillId="3" borderId="1" xfId="5" applyFill="1" applyBorder="1" applyProtection="1">
      <protection locked="0"/>
    </xf>
    <xf numFmtId="0" fontId="10" fillId="3" borderId="1" xfId="5" applyFill="1" applyBorder="1" applyAlignment="1" applyProtection="1">
      <alignment wrapText="1"/>
      <protection locked="0"/>
    </xf>
    <xf numFmtId="1" fontId="10" fillId="3" borderId="1" xfId="5" applyNumberFormat="1" applyFill="1" applyBorder="1" applyProtection="1">
      <protection locked="0"/>
    </xf>
    <xf numFmtId="2" fontId="10" fillId="3" borderId="1" xfId="5" applyNumberFormat="1" applyFill="1" applyBorder="1" applyProtection="1">
      <protection locked="0"/>
    </xf>
    <xf numFmtId="1" fontId="10" fillId="3" borderId="5" xfId="5" applyNumberFormat="1" applyFill="1" applyBorder="1" applyProtection="1">
      <protection locked="0"/>
    </xf>
    <xf numFmtId="0" fontId="10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9" fillId="0" borderId="1" xfId="7" applyNumberFormat="1" applyFont="1" applyFill="1" applyBorder="1" applyAlignment="1">
      <alignment horizontal="left" vertical="center" wrapText="1"/>
    </xf>
    <xf numFmtId="49" fontId="11" fillId="2" borderId="1" xfId="7" applyNumberFormat="1" applyFont="1" applyFill="1" applyBorder="1" applyAlignment="1">
      <alignment horizontal="left" vertical="center"/>
    </xf>
    <xf numFmtId="0" fontId="11" fillId="4" borderId="1" xfId="7" applyFont="1" applyFill="1" applyBorder="1" applyAlignment="1">
      <alignment horizontal="left" vertical="center" wrapText="1"/>
    </xf>
    <xf numFmtId="2" fontId="9" fillId="4" borderId="0" xfId="7" applyNumberFormat="1" applyFont="1" applyFill="1" applyBorder="1" applyAlignment="1">
      <alignment horizontal="left" vertical="center"/>
    </xf>
    <xf numFmtId="2" fontId="9" fillId="0" borderId="0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vertical="center"/>
    </xf>
    <xf numFmtId="0" fontId="11" fillId="0" borderId="1" xfId="7" applyFont="1" applyFill="1" applyBorder="1" applyAlignment="1">
      <alignment horizontal="left" vertical="center" wrapText="1"/>
    </xf>
    <xf numFmtId="49" fontId="11" fillId="0" borderId="1" xfId="7" applyNumberFormat="1" applyFont="1" applyFill="1" applyBorder="1" applyAlignment="1">
      <alignment horizontal="left" vertical="center"/>
    </xf>
    <xf numFmtId="1" fontId="11" fillId="0" borderId="1" xfId="7" applyNumberFormat="1" applyFont="1" applyFill="1" applyBorder="1" applyAlignment="1">
      <alignment horizontal="left" vertical="center"/>
    </xf>
    <xf numFmtId="2" fontId="13" fillId="0" borderId="1" xfId="7" applyNumberFormat="1" applyFont="1" applyFill="1" applyBorder="1" applyAlignment="1">
      <alignment horizontal="left" vertical="center" wrapText="1"/>
    </xf>
    <xf numFmtId="2" fontId="11" fillId="4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11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13" fillId="0" borderId="1" xfId="7" applyNumberFormat="1" applyFont="1" applyFill="1" applyBorder="1" applyAlignment="1">
      <alignment horizontal="left" vertical="center"/>
    </xf>
    <xf numFmtId="2" fontId="9" fillId="0" borderId="1" xfId="8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9" fillId="0" borderId="1" xfId="9" applyNumberFormat="1" applyFont="1" applyFill="1" applyBorder="1" applyAlignment="1">
      <alignment horizontal="left" vertical="center"/>
    </xf>
    <xf numFmtId="0" fontId="5" fillId="0" borderId="1" xfId="5" applyFont="1" applyBorder="1"/>
    <xf numFmtId="2" fontId="9" fillId="0" borderId="1" xfId="7" applyNumberFormat="1" applyFont="1" applyFill="1" applyBorder="1" applyAlignment="1">
      <alignment vertical="center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0" fontId="9" fillId="0" borderId="1" xfId="7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9" fillId="0" borderId="5" xfId="7" applyNumberFormat="1" applyFont="1" applyBorder="1" applyAlignment="1">
      <alignment horizontal="left" vertical="center"/>
    </xf>
    <xf numFmtId="0" fontId="3" fillId="0" borderId="1" xfId="5" applyFont="1" applyBorder="1"/>
    <xf numFmtId="2" fontId="11" fillId="0" borderId="5" xfId="7" applyNumberFormat="1" applyFont="1" applyFill="1" applyBorder="1" applyAlignment="1">
      <alignment horizontal="left" vertical="center"/>
    </xf>
    <xf numFmtId="0" fontId="4" fillId="0" borderId="1" xfId="5" applyFont="1" applyBorder="1"/>
    <xf numFmtId="2" fontId="13" fillId="0" borderId="5" xfId="7" applyNumberFormat="1" applyFont="1" applyFill="1" applyBorder="1" applyAlignment="1">
      <alignment horizontal="left" vertical="center" wrapText="1"/>
    </xf>
    <xf numFmtId="0" fontId="0" fillId="0" borderId="11" xfId="0" applyBorder="1"/>
    <xf numFmtId="2" fontId="9" fillId="4" borderId="5" xfId="7" applyNumberFormat="1" applyFont="1" applyFill="1" applyBorder="1" applyAlignment="1">
      <alignment horizontal="left" vertical="center"/>
    </xf>
    <xf numFmtId="2" fontId="13" fillId="0" borderId="5" xfId="7" applyNumberFormat="1" applyFont="1" applyFill="1" applyBorder="1" applyAlignment="1">
      <alignment horizontal="left" vertical="center"/>
    </xf>
    <xf numFmtId="0" fontId="0" fillId="0" borderId="12" xfId="0" applyBorder="1"/>
    <xf numFmtId="0" fontId="2" fillId="0" borderId="1" xfId="5" applyFont="1" applyBorder="1"/>
    <xf numFmtId="49" fontId="9" fillId="4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36</v>
      </c>
      <c r="C1" s="55"/>
      <c r="D1" s="56"/>
      <c r="E1" t="s">
        <v>16</v>
      </c>
      <c r="F1" s="4"/>
      <c r="I1" t="s">
        <v>1</v>
      </c>
      <c r="J1" s="4" t="s">
        <v>42</v>
      </c>
    </row>
    <row r="2" spans="1:11" ht="7.5" customHeight="1" thickBot="1" x14ac:dyDescent="0.3"/>
    <row r="3" spans="1:11" x14ac:dyDescent="0.25">
      <c r="A3" s="39" t="s">
        <v>2</v>
      </c>
      <c r="B3" s="40" t="s">
        <v>3</v>
      </c>
      <c r="C3" s="40" t="s">
        <v>17</v>
      </c>
      <c r="D3" s="40" t="s">
        <v>4</v>
      </c>
      <c r="E3" s="40" t="s">
        <v>18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ht="15.75" x14ac:dyDescent="0.25">
      <c r="A4" s="57" t="s">
        <v>35</v>
      </c>
      <c r="B4" s="53" t="s">
        <v>41</v>
      </c>
      <c r="C4" s="22" t="s">
        <v>26</v>
      </c>
      <c r="D4" s="15" t="s">
        <v>28</v>
      </c>
      <c r="E4" s="32">
        <v>250</v>
      </c>
      <c r="F4" s="32">
        <v>38.54</v>
      </c>
      <c r="G4" s="29">
        <f>E4*190.48/200</f>
        <v>238.1</v>
      </c>
      <c r="H4" s="29">
        <f>E4*5.31/200</f>
        <v>6.6375000000000002</v>
      </c>
      <c r="I4" s="29">
        <f>E4*10.32/200</f>
        <v>12.9</v>
      </c>
      <c r="J4" s="42">
        <f>E4*19.09/200</f>
        <v>23.862500000000001</v>
      </c>
    </row>
    <row r="5" spans="1:11" ht="15.75" x14ac:dyDescent="0.25">
      <c r="A5" s="57"/>
      <c r="B5" s="43"/>
      <c r="C5" s="23">
        <v>44202</v>
      </c>
      <c r="D5" s="20" t="s">
        <v>27</v>
      </c>
      <c r="E5" s="32">
        <v>40</v>
      </c>
      <c r="F5" s="33">
        <v>17.600000000000001</v>
      </c>
      <c r="G5" s="32">
        <v>63</v>
      </c>
      <c r="H5" s="32">
        <v>5.0999999999999996</v>
      </c>
      <c r="I5" s="32">
        <v>4.68</v>
      </c>
      <c r="J5" s="44">
        <v>0.3</v>
      </c>
    </row>
    <row r="6" spans="1:11" ht="15.75" x14ac:dyDescent="0.25">
      <c r="A6" s="57"/>
      <c r="B6" s="7" t="s">
        <v>10</v>
      </c>
      <c r="C6" s="36" t="s">
        <v>38</v>
      </c>
      <c r="D6" s="27" t="s">
        <v>29</v>
      </c>
      <c r="E6" s="27">
        <v>200</v>
      </c>
      <c r="F6" s="28">
        <v>23.46</v>
      </c>
      <c r="G6" s="29">
        <v>135</v>
      </c>
      <c r="H6" s="32">
        <v>3.6</v>
      </c>
      <c r="I6" s="32">
        <v>3.3</v>
      </c>
      <c r="J6" s="44">
        <v>22.8</v>
      </c>
    </row>
    <row r="7" spans="1:11" ht="15.75" x14ac:dyDescent="0.25">
      <c r="A7" s="57"/>
      <c r="B7" s="34" t="s">
        <v>21</v>
      </c>
      <c r="C7" s="23" t="s">
        <v>19</v>
      </c>
      <c r="D7" s="35" t="s">
        <v>32</v>
      </c>
      <c r="E7" s="32">
        <v>30</v>
      </c>
      <c r="F7" s="33">
        <v>3.14</v>
      </c>
      <c r="G7" s="32">
        <f>E7*70.14/30</f>
        <v>70.14</v>
      </c>
      <c r="H7" s="32">
        <f>E7*2.37/30</f>
        <v>2.37</v>
      </c>
      <c r="I7" s="32">
        <f>E7*0.3/30</f>
        <v>0.3</v>
      </c>
      <c r="J7" s="44">
        <f>E7*14.49/30</f>
        <v>14.49</v>
      </c>
    </row>
    <row r="8" spans="1:11" ht="15.75" x14ac:dyDescent="0.25">
      <c r="A8" s="57"/>
      <c r="B8" s="7" t="s">
        <v>20</v>
      </c>
      <c r="C8" s="23" t="s">
        <v>19</v>
      </c>
      <c r="D8" s="35" t="s">
        <v>33</v>
      </c>
      <c r="E8" s="32">
        <v>30</v>
      </c>
      <c r="F8" s="33">
        <v>3.28</v>
      </c>
      <c r="G8" s="32">
        <f>E8*68.97/30</f>
        <v>68.97</v>
      </c>
      <c r="H8" s="32">
        <f>E8*1.68/30</f>
        <v>1.68</v>
      </c>
      <c r="I8" s="32">
        <f>E8*0.33/30</f>
        <v>0.33</v>
      </c>
      <c r="J8" s="44">
        <f>E8*14.82/30</f>
        <v>14.82</v>
      </c>
    </row>
    <row r="9" spans="1:11" ht="15.75" x14ac:dyDescent="0.25">
      <c r="A9" s="57"/>
      <c r="B9" s="51" t="s">
        <v>37</v>
      </c>
      <c r="C9" s="37" t="s">
        <v>19</v>
      </c>
      <c r="D9" s="35" t="s">
        <v>30</v>
      </c>
      <c r="E9" s="32">
        <v>100</v>
      </c>
      <c r="F9" s="33">
        <v>39.020000000000003</v>
      </c>
      <c r="G9" s="32">
        <v>49</v>
      </c>
      <c r="H9" s="32">
        <v>0.4</v>
      </c>
      <c r="I9" s="32">
        <v>0.4</v>
      </c>
      <c r="J9" s="44">
        <v>10.95</v>
      </c>
    </row>
    <row r="10" spans="1:11" ht="15.75" x14ac:dyDescent="0.25">
      <c r="A10" s="57"/>
      <c r="B10" s="45"/>
      <c r="C10" s="37"/>
      <c r="D10" s="35"/>
      <c r="E10" s="32"/>
      <c r="F10" s="33"/>
      <c r="G10" s="32"/>
      <c r="H10" s="32"/>
      <c r="I10" s="32"/>
      <c r="J10" s="44"/>
    </row>
    <row r="11" spans="1:11" ht="15.75" x14ac:dyDescent="0.25">
      <c r="A11" s="57"/>
      <c r="B11" s="7"/>
      <c r="C11" s="36"/>
      <c r="D11" s="15"/>
      <c r="E11" s="24">
        <f t="shared" ref="E11:J11" si="0">SUM(E4:E10)</f>
        <v>650</v>
      </c>
      <c r="F11" s="24">
        <f t="shared" si="0"/>
        <v>125.03999999999999</v>
      </c>
      <c r="G11" s="24">
        <f t="shared" si="0"/>
        <v>624.21</v>
      </c>
      <c r="H11" s="24">
        <f t="shared" si="0"/>
        <v>19.787499999999998</v>
      </c>
      <c r="I11" s="24">
        <f t="shared" si="0"/>
        <v>21.909999999999997</v>
      </c>
      <c r="J11" s="46">
        <f t="shared" si="0"/>
        <v>87.222500000000011</v>
      </c>
    </row>
    <row r="12" spans="1:11" x14ac:dyDescent="0.25">
      <c r="A12" s="47" t="s">
        <v>11</v>
      </c>
      <c r="B12" s="13"/>
      <c r="C12" s="8"/>
      <c r="D12" s="9"/>
      <c r="E12" s="10"/>
      <c r="F12" s="11"/>
      <c r="G12" s="10"/>
      <c r="H12" s="10"/>
      <c r="I12" s="10"/>
      <c r="J12" s="12"/>
    </row>
    <row r="13" spans="1:11" ht="15.75" x14ac:dyDescent="0.25">
      <c r="A13" s="47"/>
      <c r="B13" s="8"/>
      <c r="C13" s="8"/>
      <c r="D13" s="16"/>
      <c r="E13" s="10"/>
      <c r="F13" s="11"/>
      <c r="G13" s="10"/>
      <c r="H13" s="10"/>
      <c r="I13" s="10"/>
      <c r="J13" s="12"/>
    </row>
    <row r="14" spans="1:11" ht="31.5" x14ac:dyDescent="0.25">
      <c r="A14" s="47" t="s">
        <v>12</v>
      </c>
      <c r="B14" s="7" t="s">
        <v>13</v>
      </c>
      <c r="C14" s="52" t="s">
        <v>39</v>
      </c>
      <c r="D14" s="17" t="s">
        <v>23</v>
      </c>
      <c r="E14" s="25">
        <v>60</v>
      </c>
      <c r="F14" s="31">
        <v>5.67</v>
      </c>
      <c r="G14" s="26">
        <f>E14*52.2/60</f>
        <v>52.2</v>
      </c>
      <c r="H14" s="26">
        <f>E14*0.84/60</f>
        <v>0.84</v>
      </c>
      <c r="I14" s="26">
        <f>E14*3.6/60</f>
        <v>3.6</v>
      </c>
      <c r="J14" s="48">
        <f>E14*4.08/60</f>
        <v>4.08</v>
      </c>
      <c r="K14" s="18"/>
    </row>
    <row r="15" spans="1:11" ht="31.5" x14ac:dyDescent="0.25">
      <c r="A15" s="47"/>
      <c r="B15" s="7" t="s">
        <v>14</v>
      </c>
      <c r="C15" s="36" t="s">
        <v>40</v>
      </c>
      <c r="D15" s="38" t="s">
        <v>34</v>
      </c>
      <c r="E15" s="32">
        <v>200</v>
      </c>
      <c r="F15" s="31">
        <v>23.69</v>
      </c>
      <c r="G15" s="32">
        <f>E15*116.8/200</f>
        <v>116.8</v>
      </c>
      <c r="H15" s="32">
        <f>E15*3.5/200</f>
        <v>3.5</v>
      </c>
      <c r="I15" s="32">
        <f>E15*7.22/200</f>
        <v>7.22</v>
      </c>
      <c r="J15" s="44">
        <f>E15*9.4/200</f>
        <v>9.4</v>
      </c>
      <c r="K15" s="19"/>
    </row>
    <row r="16" spans="1:11" ht="15.75" x14ac:dyDescent="0.25">
      <c r="A16" s="47"/>
      <c r="B16" s="34" t="s">
        <v>31</v>
      </c>
      <c r="C16" s="23">
        <v>44294</v>
      </c>
      <c r="D16" s="21" t="s">
        <v>24</v>
      </c>
      <c r="E16" s="32">
        <v>200</v>
      </c>
      <c r="F16" s="31">
        <v>101.64</v>
      </c>
      <c r="G16" s="32">
        <f>E16*345.76/200</f>
        <v>345.76</v>
      </c>
      <c r="H16" s="32">
        <f>E16*14.8/200</f>
        <v>14.8</v>
      </c>
      <c r="I16" s="32">
        <f>E16*16.51/200</f>
        <v>16.510000000000002</v>
      </c>
      <c r="J16" s="44">
        <f>E16*34.55/200</f>
        <v>34.549999999999997</v>
      </c>
      <c r="K16" s="19"/>
    </row>
    <row r="17" spans="1:11" ht="15.75" x14ac:dyDescent="0.25">
      <c r="A17" s="47"/>
      <c r="B17" s="7" t="s">
        <v>15</v>
      </c>
      <c r="C17" s="22" t="s">
        <v>22</v>
      </c>
      <c r="D17" s="27" t="s">
        <v>25</v>
      </c>
      <c r="E17" s="32">
        <v>200</v>
      </c>
      <c r="F17" s="31">
        <v>5.54</v>
      </c>
      <c r="G17" s="32">
        <v>111</v>
      </c>
      <c r="H17" s="32">
        <v>0</v>
      </c>
      <c r="I17" s="32">
        <v>0</v>
      </c>
      <c r="J17" s="44">
        <v>27.8</v>
      </c>
      <c r="K17" s="19"/>
    </row>
    <row r="18" spans="1:11" ht="15.75" x14ac:dyDescent="0.25">
      <c r="A18" s="47"/>
      <c r="B18" s="7" t="s">
        <v>21</v>
      </c>
      <c r="C18" s="23" t="s">
        <v>19</v>
      </c>
      <c r="D18" s="35" t="s">
        <v>32</v>
      </c>
      <c r="E18" s="32">
        <v>50</v>
      </c>
      <c r="F18" s="33">
        <v>5.24</v>
      </c>
      <c r="G18" s="32">
        <f>E18*70.14/30</f>
        <v>116.9</v>
      </c>
      <c r="H18" s="32">
        <f>E18*2.37/30</f>
        <v>3.95</v>
      </c>
      <c r="I18" s="32">
        <f>E18*0.3/30</f>
        <v>0.5</v>
      </c>
      <c r="J18" s="44">
        <f>E18*14.49/30</f>
        <v>24.15</v>
      </c>
      <c r="K18" s="19"/>
    </row>
    <row r="19" spans="1:11" ht="15.75" x14ac:dyDescent="0.25">
      <c r="A19" s="47"/>
      <c r="B19" s="14" t="s">
        <v>20</v>
      </c>
      <c r="C19" s="23" t="s">
        <v>19</v>
      </c>
      <c r="D19" s="35" t="s">
        <v>33</v>
      </c>
      <c r="E19" s="32">
        <v>30</v>
      </c>
      <c r="F19" s="33">
        <v>3.27</v>
      </c>
      <c r="G19" s="32">
        <f>E19*68.97/30</f>
        <v>68.97</v>
      </c>
      <c r="H19" s="32">
        <f>E19*1.68/30</f>
        <v>1.68</v>
      </c>
      <c r="I19" s="32">
        <f>E19*0.33/30</f>
        <v>0.33</v>
      </c>
      <c r="J19" s="44">
        <f>E19*14.82/30</f>
        <v>14.82</v>
      </c>
      <c r="K19" s="19"/>
    </row>
    <row r="20" spans="1:11" ht="15.75" x14ac:dyDescent="0.25">
      <c r="A20" s="47"/>
      <c r="B20" s="14"/>
      <c r="C20" s="23"/>
      <c r="D20" s="20"/>
      <c r="E20" s="32"/>
      <c r="F20" s="28"/>
      <c r="G20" s="32"/>
      <c r="H20" s="29"/>
      <c r="I20" s="29"/>
      <c r="J20" s="42"/>
      <c r="K20" s="19"/>
    </row>
    <row r="21" spans="1:11" ht="15.75" x14ac:dyDescent="0.25">
      <c r="A21" s="47"/>
      <c r="B21" s="14"/>
      <c r="C21" s="22"/>
      <c r="D21" s="21"/>
      <c r="E21" s="30">
        <f>E14+E15+E16+E17+E18+E19+E20</f>
        <v>740</v>
      </c>
      <c r="F21" s="30">
        <f t="shared" ref="F21:J21" si="1">F14+F15+F16+F17+F18+F19+F20</f>
        <v>145.05000000000001</v>
      </c>
      <c r="G21" s="30">
        <f t="shared" si="1"/>
        <v>811.63</v>
      </c>
      <c r="H21" s="30">
        <f t="shared" si="1"/>
        <v>24.77</v>
      </c>
      <c r="I21" s="30">
        <f t="shared" si="1"/>
        <v>28.16</v>
      </c>
      <c r="J21" s="49">
        <f t="shared" si="1"/>
        <v>114.79999999999998</v>
      </c>
    </row>
    <row r="22" spans="1:11" ht="15.75" thickBot="1" x14ac:dyDescent="0.3">
      <c r="A22" s="50"/>
      <c r="B22" s="1"/>
      <c r="C22" s="1"/>
      <c r="D22" s="6"/>
      <c r="E22" s="2"/>
      <c r="F22" s="5"/>
      <c r="G22" s="2"/>
      <c r="H22" s="2"/>
      <c r="I22" s="2"/>
      <c r="J22" s="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