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МЕНЮ ДЛЯ САЙТА\ст 19 (7-11) 11-22.05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  <c r="F9" i="1"/>
  <c r="G13" i="1" l="1"/>
  <c r="J4" i="1"/>
  <c r="J6" i="1" l="1"/>
  <c r="I6" i="1"/>
  <c r="H6" i="1"/>
  <c r="G6" i="1"/>
  <c r="I4" i="1"/>
  <c r="H4" i="1"/>
  <c r="G4" i="1"/>
  <c r="J15" i="1" l="1"/>
  <c r="I15" i="1"/>
  <c r="H15" i="1"/>
  <c r="G15" i="1"/>
  <c r="J14" i="1"/>
  <c r="I14" i="1"/>
  <c r="H14" i="1"/>
  <c r="G14" i="1"/>
  <c r="J13" i="1"/>
  <c r="I13" i="1"/>
  <c r="H13" i="1"/>
  <c r="J12" i="1"/>
  <c r="I12" i="1"/>
  <c r="H12" i="1"/>
  <c r="G12" i="1"/>
  <c r="E9" i="1" l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I17" i="1"/>
  <c r="H17" i="1"/>
  <c r="G17" i="1"/>
  <c r="E19" i="1"/>
  <c r="J19" i="1" l="1"/>
  <c r="I19" i="1"/>
  <c r="G19" i="1"/>
  <c r="H19" i="1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<sst xmlns="http://schemas.openxmlformats.org/spreadsheetml/2006/main" count="50" uniqueCount="46">
  <si>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</si>
  <si>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</si>
  <si>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</si>
  <si>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</si>
  <si>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</si>
  <si>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</si>
  <si>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</si>
  <si>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</si>
  <si>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</si>
  <si>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</si>
  <si>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</si>
  <si>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</si>
  <si>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</si>
  <si>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</si>
  <si>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</si>
  <si>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</si>
  <si>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</si>
  <si>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</si>
  <si>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</si>
  <si>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</si>
  <si>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</si>
  <si>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</si>
  <si>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</si>
  <si>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</si>
  <si>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</si>
  <si>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</si>
  <si>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44348</t>
  </si>
  <si>
    <t>44325</t>
  </si>
  <si>
    <t>44296</t>
  </si>
  <si>
    <t>Котлета из кур</t>
  </si>
  <si>
    <t>Каша гречневая рассыпчатая</t>
  </si>
  <si>
    <t>Компот из яблок и изюма</t>
  </si>
  <si>
    <t>2 блюдо</t>
  </si>
  <si>
    <t>26/2</t>
  </si>
  <si>
    <t>Суп молочный с крупой</t>
  </si>
  <si>
    <t>Бутерброд с маслом</t>
  </si>
  <si>
    <t>32/10</t>
  </si>
  <si>
    <t>37/2</t>
  </si>
  <si>
    <t>39/3</t>
  </si>
  <si>
    <t>Хлеб пшеничный витаминизированный</t>
  </si>
  <si>
    <t>Хлеб ржано-пшеничный</t>
  </si>
  <si>
    <t>Суп картофельный с крупой и рыбной консервой, зеленью</t>
  </si>
  <si>
    <t>Кофейный напиток на молоке</t>
  </si>
  <si>
    <t>Салат из белокачанной капусты с морковью и растительным маслом</t>
  </si>
  <si>
    <t>МАОУ "СОШ №19"</t>
  </si>
  <si>
    <t>14/05/2026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</si>
</sst>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53">
    <xf numFmtId="0" fontId="0" fillId="0" borderId="0" xfId="0"/>
    <xf numFmtId="0" fontId="0" fillId="2" borderId="6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5" fillId="0" borderId="1" xfId="5" applyBorder="1"/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1" fontId="5" fillId="3" borderId="5" xfId="5" applyNumberFormat="1" applyFill="1" applyBorder="1" applyProtection="1">
      <protection locked="0"/>
    </xf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2" fontId="6" fillId="0" borderId="1" xfId="7" applyNumberFormat="1" applyFont="1" applyFill="1" applyBorder="1" applyAlignment="1">
      <alignment vertical="center" wrapText="1"/>
    </xf>
    <xf numFmtId="0" fontId="6" fillId="0" borderId="1" xfId="7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49" fontId="4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49" fontId="5" fillId="3" borderId="1" xfId="5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2" fontId="4" fillId="0" borderId="1" xfId="7" applyNumberFormat="1" applyFont="1" applyFill="1" applyBorder="1" applyAlignment="1">
      <alignment vertical="center" wrapText="1"/>
    </xf>
    <xf numFmtId="2" fontId="4" fillId="0" borderId="1" xfId="7" applyNumberFormat="1" applyFont="1" applyFill="1" applyBorder="1" applyAlignment="1">
      <alignment vertical="center"/>
    </xf>
    <xf numFmtId="0" fontId="4" fillId="0" borderId="1" xfId="7" applyFont="1" applyFill="1" applyBorder="1" applyAlignment="1">
      <alignment horizontal="left" vertical="center" wrapText="1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2" fontId="6" fillId="0" borderId="5" xfId="7" applyNumberFormat="1" applyFont="1" applyFill="1" applyBorder="1" applyAlignment="1">
      <alignment horizontal="left" vertical="center"/>
    </xf>
    <xf numFmtId="0" fontId="5" fillId="0" borderId="1" xfId="5" applyFill="1" applyBorder="1" applyProtection="1">
      <protection locked="0"/>
    </xf>
    <xf numFmtId="0" fontId="5" fillId="0" borderId="1" xfId="5" applyFill="1" applyBorder="1"/>
    <xf numFmtId="2" fontId="9" fillId="0" borderId="5" xfId="7" applyNumberFormat="1" applyFont="1" applyFill="1" applyBorder="1" applyAlignment="1">
      <alignment horizontal="left" vertical="center"/>
    </xf>
    <xf numFmtId="0" fontId="0" fillId="0" borderId="11" xfId="0" applyBorder="1"/>
    <xf numFmtId="0" fontId="5" fillId="3" borderId="1" xfId="5" applyFill="1" applyBorder="1" applyProtection="1">
      <protection locked="0"/>
    </xf>
    <xf numFmtId="2" fontId="4" fillId="0" borderId="1" xfId="7" applyNumberFormat="1" applyFont="1" applyFill="1" applyBorder="1" applyAlignment="1">
      <alignment horizontal="left" vertical="center" wrapText="1"/>
    </xf>
    <xf numFmtId="2" fontId="4" fillId="0" borderId="5" xfId="7" applyNumberFormat="1" applyFont="1" applyFill="1" applyBorder="1" applyAlignment="1">
      <alignment horizontal="left" vertical="center"/>
    </xf>
    <xf numFmtId="2" fontId="4" fillId="0" borderId="5" xfId="7" applyNumberFormat="1" applyFont="1" applyBorder="1" applyAlignment="1">
      <alignment horizontal="left" vertical="center"/>
    </xf>
    <xf numFmtId="2" fontId="10" fillId="0" borderId="5" xfId="0" applyNumberFormat="1" applyFont="1" applyFill="1" applyBorder="1" applyAlignment="1" applyProtection="1">
      <alignment horizontal="left"/>
      <protection locked="0"/>
    </xf>
    <xf numFmtId="0" fontId="0" fillId="0" borderId="12" xfId="0" applyBorder="1"/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85" zoomScaleNormal="85" workbookViewId="0">
      <selection activeCell="I16" sqref="I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44</v>
      </c>
      <c r="C1" s="50"/>
      <c r="D1" s="51"/>
      <c r="E1" t="s">
        <v>19</v>
      </c>
      <c r="F1" s="4"/>
      <c r="I1" t="s">
        <v>1</v>
      </c>
      <c r="J1" s="4" t="s">
        <v>45</v>
      </c>
    </row>
    <row r="2" spans="1:10" ht="7.5" customHeight="1" thickBot="1" x14ac:dyDescent="0.3"/>
    <row r="3" spans="1:10" x14ac:dyDescent="0.25">
      <c r="A3" s="35" t="s">
        <v>2</v>
      </c>
      <c r="B3" s="36" t="s">
        <v>3</v>
      </c>
      <c r="C3" s="36" t="s">
        <v>20</v>
      </c>
      <c r="D3" s="36" t="s">
        <v>4</v>
      </c>
      <c r="E3" s="36" t="s">
        <v>21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ht="15.75" x14ac:dyDescent="0.25">
      <c r="A4" s="52" t="s">
        <v>10</v>
      </c>
      <c r="B4" s="7" t="s">
        <v>11</v>
      </c>
      <c r="C4" s="19" t="s">
        <v>33</v>
      </c>
      <c r="D4" s="13" t="s">
        <v>34</v>
      </c>
      <c r="E4" s="22">
        <v>289</v>
      </c>
      <c r="F4" s="25">
        <v>71.400000000000006</v>
      </c>
      <c r="G4" s="25">
        <f>E4*218.93/220</f>
        <v>287.5944090909091</v>
      </c>
      <c r="H4" s="25">
        <f>E4*7.85/220</f>
        <v>10.312045454545455</v>
      </c>
      <c r="I4" s="25">
        <f>E4*10.82/220</f>
        <v>14.213545454545455</v>
      </c>
      <c r="J4" s="38">
        <f>E4*25.6/250</f>
        <v>29.593600000000002</v>
      </c>
    </row>
    <row r="5" spans="1:10" ht="15.75" x14ac:dyDescent="0.25">
      <c r="A5" s="52"/>
      <c r="B5" s="7" t="s">
        <v>12</v>
      </c>
      <c r="C5" s="28" t="s">
        <v>36</v>
      </c>
      <c r="D5" s="33" t="s">
        <v>42</v>
      </c>
      <c r="E5" s="25">
        <v>200</v>
      </c>
      <c r="F5" s="23">
        <v>22.91</v>
      </c>
      <c r="G5" s="25">
        <v>99</v>
      </c>
      <c r="H5" s="25">
        <v>3.1</v>
      </c>
      <c r="I5" s="25">
        <v>3.2</v>
      </c>
      <c r="J5" s="38">
        <v>14.4</v>
      </c>
    </row>
    <row r="6" spans="1:10" ht="15.75" x14ac:dyDescent="0.25">
      <c r="A6" s="52"/>
      <c r="B6" s="29" t="s">
        <v>25</v>
      </c>
      <c r="C6" s="28">
        <v>44209</v>
      </c>
      <c r="D6" s="15" t="s">
        <v>35</v>
      </c>
      <c r="E6" s="25">
        <v>70</v>
      </c>
      <c r="F6" s="27">
        <v>27.45</v>
      </c>
      <c r="G6" s="25">
        <f>E6*160/50</f>
        <v>224</v>
      </c>
      <c r="H6" s="25">
        <f>E6*3.2/50</f>
        <v>4.4800000000000004</v>
      </c>
      <c r="I6" s="25">
        <f>E6*7.7/50</f>
        <v>10.78</v>
      </c>
      <c r="J6" s="38">
        <f>E6*19.5/50</f>
        <v>27.3</v>
      </c>
    </row>
    <row r="7" spans="1:10" ht="15.75" x14ac:dyDescent="0.25">
      <c r="A7" s="52"/>
      <c r="B7" s="39" t="s">
        <v>24</v>
      </c>
      <c r="C7" s="19" t="s">
        <v>23</v>
      </c>
      <c r="D7" s="33" t="s">
        <v>40</v>
      </c>
      <c r="E7" s="25">
        <v>30</v>
      </c>
      <c r="F7" s="25">
        <v>3.28</v>
      </c>
      <c r="G7" s="25">
        <f>E7*68.97/30</f>
        <v>68.97</v>
      </c>
      <c r="H7" s="25">
        <f>E7*1.68/30</f>
        <v>1.68</v>
      </c>
      <c r="I7" s="25">
        <f>E7*0.33/30</f>
        <v>0.33</v>
      </c>
      <c r="J7" s="38">
        <f>E7*14.82/30</f>
        <v>14.82</v>
      </c>
    </row>
    <row r="8" spans="1:10" ht="15.75" x14ac:dyDescent="0.25">
      <c r="A8" s="52"/>
      <c r="B8" s="39"/>
      <c r="C8" s="19"/>
      <c r="D8" s="14"/>
      <c r="E8" s="25"/>
      <c r="F8" s="25"/>
      <c r="G8" s="25"/>
      <c r="H8" s="25"/>
      <c r="I8" s="25"/>
      <c r="J8" s="38"/>
    </row>
    <row r="9" spans="1:10" ht="15.75" x14ac:dyDescent="0.25">
      <c r="A9" s="52"/>
      <c r="B9" s="40"/>
      <c r="C9" s="19"/>
      <c r="D9" s="14"/>
      <c r="E9" s="24">
        <f>E4+E5+E6+E7+E8</f>
        <v>589</v>
      </c>
      <c r="F9" s="24">
        <f>F4+F5+F6+F7+F8</f>
        <v>125.04</v>
      </c>
      <c r="G9" s="24">
        <f t="shared" ref="G9:J9" si="0">G4+G5+G6+G7+G8</f>
        <v>679.56440909090907</v>
      </c>
      <c r="H9" s="24">
        <f t="shared" si="0"/>
        <v>19.572045454545453</v>
      </c>
      <c r="I9" s="24">
        <f>I4+I5+I6+I7+I8+0.01</f>
        <v>28.533545454545457</v>
      </c>
      <c r="J9" s="41">
        <f t="shared" si="0"/>
        <v>86.113599999999991</v>
      </c>
    </row>
    <row r="10" spans="1:10" x14ac:dyDescent="0.25">
      <c r="A10" s="42" t="s">
        <v>13</v>
      </c>
      <c r="B10" s="12"/>
      <c r="C10" s="30"/>
      <c r="D10" s="8"/>
      <c r="E10" s="9"/>
      <c r="F10" s="10"/>
      <c r="G10" s="9"/>
      <c r="H10" s="9"/>
      <c r="I10" s="9"/>
      <c r="J10" s="11"/>
    </row>
    <row r="11" spans="1:10" x14ac:dyDescent="0.25">
      <c r="A11" s="42"/>
      <c r="B11" s="43"/>
      <c r="C11" s="30"/>
      <c r="D11" s="8"/>
      <c r="E11" s="9"/>
      <c r="F11" s="10"/>
      <c r="G11" s="9"/>
      <c r="H11" s="9"/>
      <c r="I11" s="9"/>
      <c r="J11" s="11"/>
    </row>
    <row r="12" spans="1:10" ht="31.5" x14ac:dyDescent="0.25">
      <c r="A12" s="42" t="s">
        <v>14</v>
      </c>
      <c r="B12" s="7" t="s">
        <v>15</v>
      </c>
      <c r="C12" s="19" t="s">
        <v>26</v>
      </c>
      <c r="D12" s="44" t="s">
        <v>43</v>
      </c>
      <c r="E12" s="25">
        <v>60</v>
      </c>
      <c r="F12" s="27">
        <v>9.01</v>
      </c>
      <c r="G12" s="21">
        <f>E12*55.44/60</f>
        <v>55.439999999999991</v>
      </c>
      <c r="H12" s="21">
        <f>E12*1.02/60</f>
        <v>1.02</v>
      </c>
      <c r="I12" s="21">
        <f>E12*3.6/60</f>
        <v>3.6</v>
      </c>
      <c r="J12" s="45">
        <f>E12*4.74/60</f>
        <v>4.74</v>
      </c>
    </row>
    <row r="13" spans="1:10" ht="31.5" x14ac:dyDescent="0.25">
      <c r="A13" s="42"/>
      <c r="B13" s="7" t="s">
        <v>16</v>
      </c>
      <c r="C13" s="28" t="s">
        <v>37</v>
      </c>
      <c r="D13" s="34" t="s">
        <v>41</v>
      </c>
      <c r="E13" s="25">
        <v>200</v>
      </c>
      <c r="F13" s="27">
        <v>35.72</v>
      </c>
      <c r="G13" s="21">
        <f>E13*133/250</f>
        <v>106.4</v>
      </c>
      <c r="H13" s="21">
        <f>E13*7.76/200</f>
        <v>7.76</v>
      </c>
      <c r="I13" s="21">
        <f>E13*3.84/200</f>
        <v>3.84</v>
      </c>
      <c r="J13" s="45">
        <f>E13*10.48/200</f>
        <v>10.48</v>
      </c>
    </row>
    <row r="14" spans="1:10" ht="15.75" x14ac:dyDescent="0.25">
      <c r="A14" s="42"/>
      <c r="B14" s="7" t="s">
        <v>32</v>
      </c>
      <c r="C14" s="28" t="s">
        <v>27</v>
      </c>
      <c r="D14" s="13" t="s">
        <v>29</v>
      </c>
      <c r="E14" s="25">
        <v>95</v>
      </c>
      <c r="F14" s="27">
        <v>65.290000000000006</v>
      </c>
      <c r="G14" s="25">
        <f>E14*186.3/90</f>
        <v>196.65</v>
      </c>
      <c r="H14" s="25">
        <f>E14*13.32/90</f>
        <v>14.06</v>
      </c>
      <c r="I14" s="25">
        <f>E14*11.16/90</f>
        <v>11.780000000000001</v>
      </c>
      <c r="J14" s="38">
        <f>E14*8.19/90</f>
        <v>8.6449999999999996</v>
      </c>
    </row>
    <row r="15" spans="1:10" ht="15.75" x14ac:dyDescent="0.25">
      <c r="A15" s="42"/>
      <c r="B15" s="7" t="s">
        <v>17</v>
      </c>
      <c r="C15" s="28" t="s">
        <v>38</v>
      </c>
      <c r="D15" s="21" t="s">
        <v>30</v>
      </c>
      <c r="E15" s="25">
        <v>150</v>
      </c>
      <c r="F15" s="27">
        <v>10.11</v>
      </c>
      <c r="G15" s="20">
        <f>E15*181.5/150</f>
        <v>181.5</v>
      </c>
      <c r="H15" s="20">
        <f>E15*6.63/150</f>
        <v>6.63</v>
      </c>
      <c r="I15" s="20">
        <f>E15*4.44/150</f>
        <v>4.4400000000000004</v>
      </c>
      <c r="J15" s="46">
        <f>E15*28.8/150</f>
        <v>28.8</v>
      </c>
    </row>
    <row r="16" spans="1:10" ht="15.75" x14ac:dyDescent="0.25">
      <c r="A16" s="42"/>
      <c r="B16" s="7" t="s">
        <v>18</v>
      </c>
      <c r="C16" s="19" t="s">
        <v>28</v>
      </c>
      <c r="D16" s="16" t="s">
        <v>31</v>
      </c>
      <c r="E16" s="25">
        <v>200</v>
      </c>
      <c r="F16" s="27">
        <v>16.93</v>
      </c>
      <c r="G16" s="25">
        <v>70</v>
      </c>
      <c r="H16" s="25">
        <v>0.2</v>
      </c>
      <c r="I16" s="25">
        <v>0.2</v>
      </c>
      <c r="J16" s="38">
        <v>16.8</v>
      </c>
    </row>
    <row r="17" spans="1:10" ht="31.5" x14ac:dyDescent="0.25">
      <c r="A17" s="42"/>
      <c r="B17" s="7" t="s">
        <v>25</v>
      </c>
      <c r="C17" s="19" t="s">
        <v>22</v>
      </c>
      <c r="D17" s="32" t="s">
        <v>39</v>
      </c>
      <c r="E17" s="25">
        <v>45</v>
      </c>
      <c r="F17" s="27">
        <v>4.71</v>
      </c>
      <c r="G17" s="25">
        <f>E17*116.9/50</f>
        <v>105.21</v>
      </c>
      <c r="H17" s="25">
        <f>E17*3.95/50</f>
        <v>3.5550000000000002</v>
      </c>
      <c r="I17" s="25">
        <f>E17*0.5/50</f>
        <v>0.45</v>
      </c>
      <c r="J17" s="38">
        <f>E17*24.15/50</f>
        <v>21.734999999999999</v>
      </c>
    </row>
    <row r="18" spans="1:10" ht="15.75" x14ac:dyDescent="0.25">
      <c r="A18" s="42"/>
      <c r="B18" s="7" t="s">
        <v>24</v>
      </c>
      <c r="C18" s="19" t="s">
        <v>23</v>
      </c>
      <c r="D18" s="33" t="s">
        <v>40</v>
      </c>
      <c r="E18" s="25">
        <v>30</v>
      </c>
      <c r="F18" s="27">
        <v>3.28</v>
      </c>
      <c r="G18" s="25">
        <f>E18*68.97/30</f>
        <v>68.97</v>
      </c>
      <c r="H18" s="25">
        <f>E18*1.68/30</f>
        <v>1.68</v>
      </c>
      <c r="I18" s="25">
        <f>E18*0.33/30</f>
        <v>0.33</v>
      </c>
      <c r="J18" s="38">
        <f>E18*14.82/30</f>
        <v>14.82</v>
      </c>
    </row>
    <row r="19" spans="1:10" ht="15.75" x14ac:dyDescent="0.25">
      <c r="A19" s="42"/>
      <c r="B19" s="17"/>
      <c r="C19" s="31"/>
      <c r="D19" s="18"/>
      <c r="E19" s="26">
        <f>E12+E13+E14+E15+E16+E17+E18</f>
        <v>780</v>
      </c>
      <c r="F19" s="26">
        <f>F12+F13+F14+F15+F16+F17+F18</f>
        <v>145.05000000000001</v>
      </c>
      <c r="G19" s="26">
        <f t="shared" ref="G19:J19" si="1">G12+G13+G14+G15+G16+G17+G18</f>
        <v>784.17000000000007</v>
      </c>
      <c r="H19" s="26">
        <f t="shared" si="1"/>
        <v>34.905000000000001</v>
      </c>
      <c r="I19" s="26">
        <f t="shared" si="1"/>
        <v>24.639999999999997</v>
      </c>
      <c r="J19" s="47">
        <f t="shared" si="1"/>
        <v>106.02000000000001</v>
      </c>
    </row>
    <row r="20" spans="1:10" ht="15.75" thickBot="1" x14ac:dyDescent="0.3">
      <c r="A20" s="48"/>
      <c r="B20" s="1"/>
      <c r="C20" s="1"/>
      <c r="D20" s="6"/>
      <c r="E20" s="2"/>
      <c r="F20" s="5"/>
      <c r="G20" s="2"/>
      <c r="H20" s="2"/>
      <c r="I20" s="2"/>
      <c r="J20" s="3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14 C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2026-05-05T07:35:22Z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