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F9" i="1"/>
  <c r="F19" i="1" l="1"/>
  <c r="E9" i="1" l="1"/>
  <c r="J5" i="1"/>
  <c r="I5" i="1"/>
  <c r="H5" i="1"/>
  <c r="G5" i="1"/>
  <c r="G15" i="1" l="1"/>
  <c r="G14" i="1"/>
  <c r="G13" i="1"/>
  <c r="H15" i="1"/>
  <c r="H14" i="1"/>
  <c r="J13" i="1"/>
  <c r="J15" i="1" l="1"/>
  <c r="I15" i="1"/>
  <c r="I13" i="1"/>
  <c r="H13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<sst xmlns="http://schemas.openxmlformats.org/spreadsheetml/2006/main" count="50" uniqueCount="46">
  <si>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</si>
  <si>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</si>
  <si>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</si>
  <si>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</si>
  <si>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</si>
  <si>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</si>
  <si>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</si>
  <si>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</si>
  <si>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</si>
  <si>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</si>
  <si>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</si>
  <si>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</si>
  <si>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</si>
  <si>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</si>
  <si>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</si>
  <si>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</si>
  <si>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</si>
  <si>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</si>
  <si>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</si>
  <si>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</si>
  <si>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</si>
  <si>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</si>
  <si>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</si>
  <si>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</si>
  <si>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</si>
  <si>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</si>
  <si>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</si>
  <si>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4443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</si>
  <si>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</si>
  <si>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</si>
  <si>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</si>
  <si>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</si>
  <si>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</si>
  <si>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</si>
  <si>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</si>
  <si>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</si>
  <si>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</si>
  <si>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</si>
  <si>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</si>
  <si>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мясом, зеленью</t>
  </si>
  <si>
    <t>Биточки мясные паровые</t>
  </si>
  <si>
    <t>МАОУ "СОШ № 19"</t>
  </si>
  <si>
    <t>27/11</t>
  </si>
  <si>
    <t>16/8</t>
  </si>
  <si>
    <t>46/3</t>
  </si>
  <si>
    <t>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</si>
</sst>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2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5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6" fillId="0" borderId="5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2" fontId="4" fillId="0" borderId="5" xfId="7" applyNumberFormat="1" applyFont="1" applyFill="1" applyBorder="1" applyAlignment="1">
      <alignment horizontal="left" vertical="center"/>
    </xf>
    <xf numFmtId="2" fontId="4" fillId="0" borderId="5" xfId="7" applyNumberFormat="1" applyFont="1" applyBorder="1" applyAlignment="1">
      <alignment horizontal="left" vertical="center"/>
    </xf>
    <xf numFmtId="2" fontId="10" fillId="0" borderId="5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49" fontId="5" fillId="3" borderId="1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19</v>
      </c>
      <c r="F1" s="4"/>
      <c r="I1" t="s">
        <v>1</v>
      </c>
      <c r="J1" s="4" t="s">
        <v>45</v>
      </c>
    </row>
    <row r="2" spans="1:10" ht="7.5" customHeight="1" thickBot="1" x14ac:dyDescent="0.3"/>
    <row r="3" spans="1:10" x14ac:dyDescent="0.25">
      <c r="A3" s="35" t="s">
        <v>2</v>
      </c>
      <c r="B3" s="36" t="s">
        <v>3</v>
      </c>
      <c r="C3" s="36" t="s">
        <v>20</v>
      </c>
      <c r="D3" s="36" t="s">
        <v>4</v>
      </c>
      <c r="E3" s="36" t="s">
        <v>21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31.5" x14ac:dyDescent="0.25">
      <c r="A4" s="51" t="s">
        <v>10</v>
      </c>
      <c r="B4" s="7" t="s">
        <v>11</v>
      </c>
      <c r="C4" s="20" t="s">
        <v>27</v>
      </c>
      <c r="D4" s="13" t="s">
        <v>28</v>
      </c>
      <c r="E4" s="23">
        <v>220</v>
      </c>
      <c r="F4" s="26">
        <v>89.96</v>
      </c>
      <c r="G4" s="26">
        <f>E4*372.6/180</f>
        <v>455.4</v>
      </c>
      <c r="H4" s="26">
        <f>E4*30.42/180</f>
        <v>37.18</v>
      </c>
      <c r="I4" s="26">
        <f>E4*17.28/180</f>
        <v>21.12</v>
      </c>
      <c r="J4" s="38">
        <f>E4*23.76/180</f>
        <v>29.040000000000003</v>
      </c>
    </row>
    <row r="5" spans="1:10" ht="15.75" x14ac:dyDescent="0.25">
      <c r="A5" s="51"/>
      <c r="B5" s="30" t="s">
        <v>25</v>
      </c>
      <c r="C5" s="29">
        <v>44209</v>
      </c>
      <c r="D5" s="16" t="s">
        <v>30</v>
      </c>
      <c r="E5" s="26">
        <v>65</v>
      </c>
      <c r="F5" s="28">
        <v>25.49</v>
      </c>
      <c r="G5" s="26">
        <f>E5*160/50</f>
        <v>208</v>
      </c>
      <c r="H5" s="26">
        <f>E5*3.2/50</f>
        <v>4.16</v>
      </c>
      <c r="I5" s="26">
        <f>E5*10.78/70</f>
        <v>10.01</v>
      </c>
      <c r="J5" s="38">
        <f>E5*27.3/70</f>
        <v>25.35</v>
      </c>
    </row>
    <row r="6" spans="1:10" ht="15.75" x14ac:dyDescent="0.25">
      <c r="A6" s="51"/>
      <c r="B6" s="7" t="s">
        <v>12</v>
      </c>
      <c r="C6" s="29" t="s">
        <v>42</v>
      </c>
      <c r="D6" s="15" t="s">
        <v>29</v>
      </c>
      <c r="E6" s="26">
        <v>200</v>
      </c>
      <c r="F6" s="24">
        <v>4.03</v>
      </c>
      <c r="G6" s="26">
        <v>56</v>
      </c>
      <c r="H6" s="26">
        <v>0.2</v>
      </c>
      <c r="I6" s="26">
        <v>0</v>
      </c>
      <c r="J6" s="38">
        <v>13.7</v>
      </c>
    </row>
    <row r="7" spans="1:10" ht="15.75" x14ac:dyDescent="0.25">
      <c r="A7" s="51"/>
      <c r="B7" s="39" t="s">
        <v>24</v>
      </c>
      <c r="C7" s="20" t="s">
        <v>23</v>
      </c>
      <c r="D7" s="32" t="s">
        <v>38</v>
      </c>
      <c r="E7" s="26">
        <v>51</v>
      </c>
      <c r="F7" s="26">
        <v>5.56</v>
      </c>
      <c r="G7" s="26">
        <f>E7*68.97/30</f>
        <v>117.249</v>
      </c>
      <c r="H7" s="26">
        <f>E7*1.68/30</f>
        <v>2.8559999999999999</v>
      </c>
      <c r="I7" s="26">
        <f>E7*0.33/30</f>
        <v>0.56100000000000005</v>
      </c>
      <c r="J7" s="38">
        <f>E7*14.82/30</f>
        <v>25.194000000000003</v>
      </c>
    </row>
    <row r="8" spans="1:10" ht="15.75" x14ac:dyDescent="0.25">
      <c r="A8" s="51"/>
      <c r="B8" s="39"/>
      <c r="C8" s="20"/>
      <c r="D8" s="15"/>
      <c r="E8" s="26"/>
      <c r="F8" s="26"/>
      <c r="G8" s="26"/>
      <c r="H8" s="26"/>
      <c r="I8" s="26"/>
      <c r="J8" s="38"/>
    </row>
    <row r="9" spans="1:10" ht="15.75" x14ac:dyDescent="0.25">
      <c r="A9" s="51"/>
      <c r="B9" s="40"/>
      <c r="C9" s="20"/>
      <c r="D9" s="15"/>
      <c r="E9" s="25">
        <f t="shared" ref="E9:J9" si="0">SUM(E4:E8)</f>
        <v>536</v>
      </c>
      <c r="F9" s="25">
        <f t="shared" si="0"/>
        <v>125.03999999999999</v>
      </c>
      <c r="G9" s="25">
        <f t="shared" si="0"/>
        <v>836.649</v>
      </c>
      <c r="H9" s="25">
        <f t="shared" si="0"/>
        <v>44.396000000000008</v>
      </c>
      <c r="I9" s="25">
        <f t="shared" si="0"/>
        <v>31.691000000000003</v>
      </c>
      <c r="J9" s="41">
        <f t="shared" si="0"/>
        <v>93.284000000000006</v>
      </c>
    </row>
    <row r="10" spans="1:10" x14ac:dyDescent="0.25">
      <c r="A10" s="42" t="s">
        <v>13</v>
      </c>
      <c r="B10" s="14"/>
      <c r="C10" s="47"/>
      <c r="D10" s="9"/>
      <c r="E10" s="10"/>
      <c r="F10" s="11"/>
      <c r="G10" s="10"/>
      <c r="H10" s="10"/>
      <c r="I10" s="10"/>
      <c r="J10" s="12"/>
    </row>
    <row r="11" spans="1:10" x14ac:dyDescent="0.25">
      <c r="A11" s="42"/>
      <c r="B11" s="8"/>
      <c r="C11" s="47"/>
      <c r="D11" s="9"/>
      <c r="E11" s="10"/>
      <c r="F11" s="11"/>
      <c r="G11" s="10"/>
      <c r="H11" s="10"/>
      <c r="I11" s="10"/>
      <c r="J11" s="12"/>
    </row>
    <row r="12" spans="1:10" ht="15.75" x14ac:dyDescent="0.25">
      <c r="A12" s="42" t="s">
        <v>14</v>
      </c>
      <c r="B12" s="7" t="s">
        <v>15</v>
      </c>
      <c r="C12" s="20" t="s">
        <v>31</v>
      </c>
      <c r="D12" s="13" t="s">
        <v>34</v>
      </c>
      <c r="E12" s="26">
        <v>60</v>
      </c>
      <c r="F12" s="28">
        <v>11.1</v>
      </c>
      <c r="G12" s="22">
        <f>E12*67.2/60</f>
        <v>67.2</v>
      </c>
      <c r="H12" s="22">
        <f>E12*0.78/60</f>
        <v>0.78</v>
      </c>
      <c r="I12" s="22">
        <f>E12*5.34/60</f>
        <v>5.34</v>
      </c>
      <c r="J12" s="43">
        <f>E12*4.02/60</f>
        <v>4.0199999999999996</v>
      </c>
    </row>
    <row r="13" spans="1:10" ht="31.5" x14ac:dyDescent="0.25">
      <c r="A13" s="42"/>
      <c r="B13" s="7" t="s">
        <v>16</v>
      </c>
      <c r="C13" s="20" t="s">
        <v>32</v>
      </c>
      <c r="D13" s="33" t="s">
        <v>39</v>
      </c>
      <c r="E13" s="26">
        <v>200</v>
      </c>
      <c r="F13" s="28">
        <v>34.67</v>
      </c>
      <c r="G13" s="22">
        <f>E13*125.6/200</f>
        <v>125.6</v>
      </c>
      <c r="H13" s="22">
        <f>E13*3.9/200</f>
        <v>3.9</v>
      </c>
      <c r="I13" s="22">
        <f>E13*6.02/200</f>
        <v>6.02</v>
      </c>
      <c r="J13" s="43">
        <f>E13*13.88/200</f>
        <v>13.88</v>
      </c>
    </row>
    <row r="14" spans="1:10" ht="15.75" x14ac:dyDescent="0.25">
      <c r="A14" s="42"/>
      <c r="B14" s="7" t="s">
        <v>26</v>
      </c>
      <c r="C14" s="29" t="s">
        <v>43</v>
      </c>
      <c r="D14" s="34" t="s">
        <v>40</v>
      </c>
      <c r="E14" s="26">
        <v>90</v>
      </c>
      <c r="F14" s="28">
        <v>68.66</v>
      </c>
      <c r="G14" s="26">
        <f>E14*174.6/90</f>
        <v>174.6</v>
      </c>
      <c r="H14" s="26">
        <f>E14*11.7/90</f>
        <v>11.7</v>
      </c>
      <c r="I14" s="26">
        <f>E14*11.61/90</f>
        <v>11.609999999999998</v>
      </c>
      <c r="J14" s="38">
        <f>E14*5.76/90</f>
        <v>5.76</v>
      </c>
    </row>
    <row r="15" spans="1:10" ht="15.75" x14ac:dyDescent="0.25">
      <c r="A15" s="42"/>
      <c r="B15" s="7" t="s">
        <v>17</v>
      </c>
      <c r="C15" s="29" t="s">
        <v>44</v>
      </c>
      <c r="D15" s="22" t="s">
        <v>35</v>
      </c>
      <c r="E15" s="26">
        <v>150</v>
      </c>
      <c r="F15" s="28">
        <v>9.91</v>
      </c>
      <c r="G15" s="21">
        <f>E15*177.75/150</f>
        <v>177.75</v>
      </c>
      <c r="H15" s="21">
        <f>E15*5.33/150</f>
        <v>5.33</v>
      </c>
      <c r="I15" s="21">
        <f>E15*3/150</f>
        <v>3</v>
      </c>
      <c r="J15" s="44">
        <f>E15*32.4/150</f>
        <v>32.4</v>
      </c>
    </row>
    <row r="16" spans="1:10" ht="15.75" x14ac:dyDescent="0.25">
      <c r="A16" s="42"/>
      <c r="B16" s="7" t="s">
        <v>18</v>
      </c>
      <c r="C16" s="20" t="s">
        <v>33</v>
      </c>
      <c r="D16" s="17" t="s">
        <v>36</v>
      </c>
      <c r="E16" s="26">
        <v>200</v>
      </c>
      <c r="F16" s="28">
        <v>14.29</v>
      </c>
      <c r="G16" s="26">
        <v>80</v>
      </c>
      <c r="H16" s="26">
        <v>0.4</v>
      </c>
      <c r="I16" s="26">
        <v>0.4</v>
      </c>
      <c r="J16" s="38">
        <v>18.7</v>
      </c>
    </row>
    <row r="17" spans="1:10" ht="31.5" x14ac:dyDescent="0.25">
      <c r="A17" s="42"/>
      <c r="B17" s="7" t="s">
        <v>25</v>
      </c>
      <c r="C17" s="20" t="s">
        <v>22</v>
      </c>
      <c r="D17" s="31" t="s">
        <v>37</v>
      </c>
      <c r="E17" s="26">
        <v>30</v>
      </c>
      <c r="F17" s="28">
        <v>3.14</v>
      </c>
      <c r="G17" s="26">
        <f>E17*116.9/50</f>
        <v>70.14</v>
      </c>
      <c r="H17" s="26">
        <f>E17*3.95/50</f>
        <v>2.37</v>
      </c>
      <c r="I17" s="26">
        <f>E17*0.5/50</f>
        <v>0.3</v>
      </c>
      <c r="J17" s="38">
        <f>E17*24.15/50</f>
        <v>14.49</v>
      </c>
    </row>
    <row r="18" spans="1:10" ht="15.75" x14ac:dyDescent="0.25">
      <c r="A18" s="42"/>
      <c r="B18" s="7" t="s">
        <v>24</v>
      </c>
      <c r="C18" s="20" t="s">
        <v>23</v>
      </c>
      <c r="D18" s="32" t="s">
        <v>38</v>
      </c>
      <c r="E18" s="26">
        <v>30</v>
      </c>
      <c r="F18" s="28">
        <v>3.28</v>
      </c>
      <c r="G18" s="26">
        <f>E18*68.97/30</f>
        <v>68.97</v>
      </c>
      <c r="H18" s="26">
        <f>E18*1.68/30</f>
        <v>1.68</v>
      </c>
      <c r="I18" s="26">
        <f>E18*0.33/30</f>
        <v>0.33</v>
      </c>
      <c r="J18" s="38">
        <f>E18*14.82/30</f>
        <v>14.82</v>
      </c>
    </row>
    <row r="19" spans="1:10" ht="15.75" x14ac:dyDescent="0.25">
      <c r="A19" s="42"/>
      <c r="B19" s="18"/>
      <c r="C19" s="18"/>
      <c r="D19" s="19"/>
      <c r="E19" s="27">
        <f>E12+E13+E14+E15+E16+E17+E18</f>
        <v>760</v>
      </c>
      <c r="F19" s="27">
        <f>F12+F13+F14+F15+F16+F17+F18</f>
        <v>145.04999999999998</v>
      </c>
      <c r="G19" s="27">
        <f t="shared" ref="G19:J19" si="1">G12+G13+G14+G15+G16+G17+G18</f>
        <v>764.26</v>
      </c>
      <c r="H19" s="27">
        <f>H12+H13+H14+H15+H16+H17+H18</f>
        <v>26.16</v>
      </c>
      <c r="I19" s="27">
        <f t="shared" si="1"/>
        <v>26.999999999999996</v>
      </c>
      <c r="J19" s="45">
        <f t="shared" si="1"/>
        <v>104.07</v>
      </c>
    </row>
    <row r="20" spans="1:10" ht="15.75" thickBot="1" x14ac:dyDescent="0.3">
      <c r="A20" s="46"/>
      <c r="B20" s="1"/>
      <c r="C20" s="1"/>
      <c r="D20" s="6"/>
      <c r="E20" s="2"/>
      <c r="F20" s="5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