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0" i="1" l="1"/>
  <c r="I7" i="1"/>
  <c r="H7" i="1"/>
  <c r="J4" i="1"/>
  <c r="I4" i="1"/>
  <c r="H4" i="1"/>
  <c r="G4" i="1"/>
  <c r="F21" i="1"/>
  <c r="I21" i="1"/>
  <c r="J7" i="1" l="1"/>
  <c r="G7" i="1"/>
  <c r="I16" i="1" l="1"/>
  <c r="H16" i="1"/>
  <c r="H15" i="1"/>
  <c r="G15" i="1"/>
  <c r="J14" i="1"/>
  <c r="I14" i="1"/>
  <c r="H14" i="1"/>
  <c r="G14" i="1"/>
  <c r="I13" i="1"/>
  <c r="G13" i="1"/>
  <c r="J6" i="1" l="1"/>
  <c r="I6" i="1"/>
  <c r="H6" i="1"/>
  <c r="G6" i="1"/>
  <c r="J16" i="1" l="1"/>
  <c r="G16" i="1"/>
  <c r="J15" i="1"/>
  <c r="I15" i="1"/>
  <c r="J13" i="1"/>
  <c r="H13" i="1"/>
  <c r="E21" i="1" l="1"/>
  <c r="E10" i="1"/>
  <c r="J19" i="1" l="1"/>
  <c r="I19" i="1"/>
  <c r="H19" i="1"/>
  <c r="G19" i="1"/>
  <c r="J18" i="1"/>
  <c r="J21" i="1" s="1"/>
  <c r="I18" i="1"/>
  <c r="H18" i="1"/>
  <c r="H21" i="1" s="1"/>
  <c r="G18" i="1"/>
  <c r="G21" i="1" s="1"/>
  <c r="J10" i="1"/>
  <c r="I10" i="1"/>
  <c r="H10" i="1"/>
  <c r="G10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<sst xmlns="http://schemas.openxmlformats.org/spreadsheetml/2006/main" count="49" uniqueCount="44">
  <si>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</si>
  <si>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</si>
  <si>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</si>
  <si>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</si>
  <si>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</si>
  <si>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</si>
  <si>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</si>
  <si>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</si>
  <si>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</si>
  <si>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</si>
  <si>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</si>
  <si>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</si>
  <si>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</si>
  <si>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</si>
  <si>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</si>
  <si>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</si>
  <si>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</si>
  <si>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</si>
  <si>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</si>
  <si>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</si>
  <si>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</si>
  <si>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 xml:space="preserve">пром </t>
  </si>
  <si>
    <t>2 блюдо</t>
  </si>
  <si>
    <t>хлеб черн.</t>
  </si>
  <si>
    <t>хлеб бел.</t>
  </si>
  <si>
    <t>40</t>
  </si>
  <si>
    <t>38.2</t>
  </si>
  <si>
    <t>16.81</t>
  </si>
  <si>
    <t>32/3</t>
  </si>
  <si>
    <t>44357</t>
  </si>
  <si>
    <t>Салат из отварной свеклы с сыром и растительным маслом</t>
  </si>
  <si>
    <t>Рагу из овощей</t>
  </si>
  <si>
    <t>Компот из сухофруктов</t>
  </si>
  <si>
    <t>гор.блюдо</t>
  </si>
  <si>
    <t>Бутерброд с сыром</t>
  </si>
  <si>
    <t>19</t>
  </si>
  <si>
    <t>32/10</t>
  </si>
  <si>
    <t>Хлеб ржано-пшеничный</t>
  </si>
  <si>
    <t>Суп крестьянский с крупой, сметаной,   мясом, зеленью</t>
  </si>
  <si>
    <t>Биточек мясной паровой</t>
  </si>
  <si>
    <t>Хлеб пшеничный витаминизированный</t>
  </si>
  <si>
    <t>44233</t>
  </si>
  <si>
    <t>Омлет натуральный</t>
  </si>
  <si>
    <t>Напиток "Золотой шар"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</si>
</sst>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  <xf numFmtId="0" fontId="2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6" fillId="0" borderId="5" xfId="5" applyBorder="1"/>
    <xf numFmtId="0" fontId="6" fillId="0" borderId="1" xfId="5" applyBorder="1"/>
    <xf numFmtId="0" fontId="6" fillId="3" borderId="1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0" fontId="6" fillId="3" borderId="9" xfId="5" applyFill="1" applyBorder="1" applyProtection="1">
      <protection locked="0"/>
    </xf>
    <xf numFmtId="1" fontId="6" fillId="3" borderId="9" xfId="5" applyNumberFormat="1" applyFill="1" applyBorder="1" applyProtection="1">
      <protection locked="0"/>
    </xf>
    <xf numFmtId="2" fontId="6" fillId="3" borderId="9" xfId="5" applyNumberFormat="1" applyFill="1" applyBorder="1" applyProtection="1">
      <protection locked="0"/>
    </xf>
    <xf numFmtId="0" fontId="6" fillId="0" borderId="4" xfId="5" applyBorder="1"/>
    <xf numFmtId="1" fontId="6" fillId="3" borderId="7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5" fillId="0" borderId="1" xfId="7" applyNumberFormat="1" applyFont="1" applyFill="1" applyBorder="1" applyAlignment="1">
      <alignment horizontal="left" vertical="center" wrapText="1"/>
    </xf>
    <xf numFmtId="49" fontId="7" fillId="0" borderId="1" xfId="7" applyNumberFormat="1" applyFont="1" applyFill="1" applyBorder="1" applyAlignment="1">
      <alignment horizontal="left" vertical="center"/>
    </xf>
    <xf numFmtId="49" fontId="7" fillId="4" borderId="1" xfId="7" applyNumberFormat="1" applyFont="1" applyFill="1" applyBorder="1" applyAlignment="1">
      <alignment horizontal="left" vertical="center"/>
    </xf>
    <xf numFmtId="49" fontId="7" fillId="2" borderId="1" xfId="7" applyNumberFormat="1" applyFont="1" applyFill="1" applyBorder="1" applyAlignment="1">
      <alignment horizontal="left" vertical="center"/>
    </xf>
    <xf numFmtId="2" fontId="5" fillId="4" borderId="0" xfId="7" applyNumberFormat="1" applyFont="1" applyFill="1" applyBorder="1" applyAlignment="1">
      <alignment horizontal="left" vertical="center"/>
    </xf>
    <xf numFmtId="2" fontId="5" fillId="0" borderId="0" xfId="7" applyNumberFormat="1" applyFont="1" applyBorder="1" applyAlignment="1">
      <alignment horizontal="left" vertical="center"/>
    </xf>
    <xf numFmtId="1" fontId="6" fillId="3" borderId="15" xfId="5" applyNumberFormat="1" applyFill="1" applyBorder="1" applyProtection="1">
      <protection locked="0"/>
    </xf>
    <xf numFmtId="1" fontId="6" fillId="3" borderId="16" xfId="5" applyNumberFormat="1" applyFill="1" applyBorder="1" applyProtection="1">
      <protection locked="0"/>
    </xf>
    <xf numFmtId="2" fontId="7" fillId="0" borderId="1" xfId="7" applyNumberFormat="1" applyFont="1" applyFill="1" applyBorder="1" applyAlignment="1">
      <alignment vertical="center"/>
    </xf>
    <xf numFmtId="0" fontId="7" fillId="0" borderId="1" xfId="7" applyFont="1" applyFill="1" applyBorder="1" applyAlignment="1">
      <alignment horizontal="left" vertical="center" wrapText="1"/>
    </xf>
    <xf numFmtId="49" fontId="7" fillId="0" borderId="1" xfId="7" applyNumberFormat="1" applyFont="1" applyFill="1" applyBorder="1" applyAlignment="1">
      <alignment horizontal="left" vertical="center"/>
    </xf>
    <xf numFmtId="1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7" fillId="0" borderId="14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4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 wrapText="1"/>
    </xf>
    <xf numFmtId="2" fontId="5" fillId="0" borderId="1" xfId="7" applyNumberFormat="1" applyFont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4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4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5" fillId="0" borderId="1" xfId="8" applyNumberFormat="1" applyFont="1" applyBorder="1" applyAlignment="1">
      <alignment horizontal="left" vertical="center"/>
    </xf>
    <xf numFmtId="2" fontId="5" fillId="0" borderId="1" xfId="8" applyNumberFormat="1" applyFont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9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0" fontId="5" fillId="4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1" fillId="0" borderId="1" xfId="5" applyFont="1" applyBorder="1"/>
    <xf numFmtId="2" fontId="5" fillId="0" borderId="1" xfId="7" applyNumberFormat="1" applyFont="1" applyFill="1" applyBorder="1" applyAlignment="1">
      <alignment vertical="center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/>
    </xf>
  </cellXfs>
  <cellStyles count="10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Обычный 5 2" xfId="9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="85" zoomScaleNormal="85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6">
        <v>19</v>
      </c>
      <c r="C1" s="67"/>
      <c r="D1" s="68"/>
      <c r="E1" t="s">
        <v>18</v>
      </c>
      <c r="F1" s="9" t="s">
        <v>35</v>
      </c>
      <c r="I1" t="s">
        <v>1</v>
      </c>
      <c r="J1" s="65">
        <v>46276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5.75" x14ac:dyDescent="0.25">
      <c r="A4" s="69" t="s">
        <v>10</v>
      </c>
      <c r="B4" s="12" t="s">
        <v>33</v>
      </c>
      <c r="C4" s="60" t="s">
        <v>41</v>
      </c>
      <c r="D4" s="25" t="s">
        <v>42</v>
      </c>
      <c r="E4" s="37">
        <v>210</v>
      </c>
      <c r="F4" s="39">
        <v>77.040000000000006</v>
      </c>
      <c r="G4" s="38">
        <f>E4*339.6/200</f>
        <v>356.58</v>
      </c>
      <c r="H4" s="43">
        <f>E4*19.5/200</f>
        <v>20.475000000000001</v>
      </c>
      <c r="I4" s="43">
        <f>E4*21.2/200</f>
        <v>22.26</v>
      </c>
      <c r="J4" s="43">
        <f>E4*17.7/200</f>
        <v>18.585000000000001</v>
      </c>
    </row>
    <row r="5" spans="1:11" ht="15.75" x14ac:dyDescent="0.25">
      <c r="A5" s="69"/>
      <c r="B5" s="13" t="s">
        <v>11</v>
      </c>
      <c r="C5" s="60" t="s">
        <v>36</v>
      </c>
      <c r="D5" s="25" t="s">
        <v>43</v>
      </c>
      <c r="E5" s="51">
        <v>200</v>
      </c>
      <c r="F5" s="53">
        <v>31.03</v>
      </c>
      <c r="G5" s="54">
        <v>48</v>
      </c>
      <c r="H5" s="58">
        <v>0</v>
      </c>
      <c r="I5" s="58">
        <v>0</v>
      </c>
      <c r="J5" s="58">
        <v>12</v>
      </c>
    </row>
    <row r="6" spans="1:11" ht="15.75" x14ac:dyDescent="0.25">
      <c r="A6" s="69"/>
      <c r="B6" s="63" t="s">
        <v>24</v>
      </c>
      <c r="C6" s="36">
        <v>44240</v>
      </c>
      <c r="D6" s="33" t="s">
        <v>34</v>
      </c>
      <c r="E6" s="58">
        <v>50</v>
      </c>
      <c r="F6" s="59">
        <v>12.61</v>
      </c>
      <c r="G6" s="58">
        <f>E6*153.24/60</f>
        <v>127.7</v>
      </c>
      <c r="H6" s="58">
        <f>E6*7.32/60</f>
        <v>6.1</v>
      </c>
      <c r="I6" s="58">
        <f>E6*4.44/60</f>
        <v>3.7000000000000006</v>
      </c>
      <c r="J6" s="58">
        <f>E6*21/60</f>
        <v>17.5</v>
      </c>
    </row>
    <row r="7" spans="1:11" ht="15.75" x14ac:dyDescent="0.25">
      <c r="A7" s="69"/>
      <c r="B7" s="13" t="s">
        <v>23</v>
      </c>
      <c r="C7" s="36" t="s">
        <v>21</v>
      </c>
      <c r="D7" s="64" t="s">
        <v>37</v>
      </c>
      <c r="E7" s="58">
        <v>40</v>
      </c>
      <c r="F7" s="59">
        <v>4.37</v>
      </c>
      <c r="G7" s="58">
        <f>E7*68.97/30</f>
        <v>91.960000000000008</v>
      </c>
      <c r="H7" s="58">
        <f>E7*1.68/30</f>
        <v>2.2400000000000002</v>
      </c>
      <c r="I7" s="58">
        <f>E7*0.33/30</f>
        <v>0.44000000000000006</v>
      </c>
      <c r="J7" s="58">
        <f>E7*14.82/30</f>
        <v>19.759999999999998</v>
      </c>
    </row>
    <row r="8" spans="1:11" ht="15.75" x14ac:dyDescent="0.25">
      <c r="A8" s="69"/>
      <c r="B8" s="13"/>
      <c r="C8" s="36"/>
      <c r="D8" s="33"/>
      <c r="E8" s="58"/>
      <c r="F8" s="59"/>
      <c r="G8" s="58"/>
      <c r="H8" s="58"/>
      <c r="I8" s="58"/>
      <c r="J8" s="58"/>
    </row>
    <row r="9" spans="1:11" ht="16.5" thickBot="1" x14ac:dyDescent="0.3">
      <c r="A9" s="69"/>
      <c r="B9" s="21"/>
      <c r="C9" s="36"/>
      <c r="D9" s="33"/>
      <c r="E9" s="58"/>
      <c r="F9" s="59"/>
      <c r="G9" s="58"/>
      <c r="H9" s="58"/>
      <c r="I9" s="58"/>
      <c r="J9" s="58"/>
    </row>
    <row r="10" spans="1:11" ht="15.75" x14ac:dyDescent="0.25">
      <c r="A10" s="69"/>
      <c r="B10" s="12"/>
      <c r="C10" s="35"/>
      <c r="D10" s="51"/>
      <c r="E10" s="42">
        <f>E4+E5+E6+E7+E8+E9</f>
        <v>500</v>
      </c>
      <c r="F10" s="42">
        <f>F4+F5+F6+F7+F8+F9-0.01</f>
        <v>125.04</v>
      </c>
      <c r="G10" s="42">
        <f t="shared" ref="F10:J10" si="0">G4+G5+G6+G7+G8+G9</f>
        <v>624.24</v>
      </c>
      <c r="H10" s="42">
        <f t="shared" si="0"/>
        <v>28.815000000000005</v>
      </c>
      <c r="I10" s="42">
        <f t="shared" si="0"/>
        <v>26.400000000000002</v>
      </c>
      <c r="J10" s="42">
        <f t="shared" si="0"/>
        <v>67.844999999999999</v>
      </c>
    </row>
    <row r="11" spans="1:11" x14ac:dyDescent="0.25">
      <c r="A11" s="1" t="s">
        <v>12</v>
      </c>
      <c r="B11" s="23"/>
      <c r="C11" s="14"/>
      <c r="D11" s="15"/>
      <c r="E11" s="16"/>
      <c r="F11" s="17"/>
      <c r="G11" s="16"/>
      <c r="H11" s="16"/>
      <c r="I11" s="16"/>
      <c r="J11" s="22"/>
    </row>
    <row r="12" spans="1:11" ht="16.5" thickBot="1" x14ac:dyDescent="0.3">
      <c r="A12" s="2"/>
      <c r="B12" s="18"/>
      <c r="C12" s="18"/>
      <c r="D12" s="28"/>
      <c r="E12" s="19"/>
      <c r="F12" s="20"/>
      <c r="G12" s="19"/>
      <c r="H12" s="31"/>
      <c r="I12" s="31"/>
      <c r="J12" s="32"/>
    </row>
    <row r="13" spans="1:11" ht="31.5" x14ac:dyDescent="0.25">
      <c r="A13" s="1" t="s">
        <v>13</v>
      </c>
      <c r="B13" s="21" t="s">
        <v>14</v>
      </c>
      <c r="C13" s="27" t="s">
        <v>25</v>
      </c>
      <c r="D13" s="61" t="s">
        <v>30</v>
      </c>
      <c r="E13" s="45">
        <v>60</v>
      </c>
      <c r="F13" s="56">
        <v>11.03</v>
      </c>
      <c r="G13" s="41">
        <f>E13*88.8/60</f>
        <v>88.8</v>
      </c>
      <c r="H13" s="48">
        <f>E13*2.16/60</f>
        <v>2.1600000000000006</v>
      </c>
      <c r="I13" s="48">
        <f>E13*4.5/60</f>
        <v>4.5</v>
      </c>
      <c r="J13" s="48">
        <f>E13*9.9/60</f>
        <v>9.9</v>
      </c>
      <c r="K13" s="29"/>
    </row>
    <row r="14" spans="1:11" ht="31.5" x14ac:dyDescent="0.25">
      <c r="A14" s="1"/>
      <c r="B14" s="13" t="s">
        <v>15</v>
      </c>
      <c r="C14" s="26" t="s">
        <v>26</v>
      </c>
      <c r="D14" s="62" t="s">
        <v>38</v>
      </c>
      <c r="E14" s="44">
        <v>200</v>
      </c>
      <c r="F14" s="56">
        <v>28.03</v>
      </c>
      <c r="G14" s="40">
        <f>E14*117.6/200</f>
        <v>117.6</v>
      </c>
      <c r="H14" s="47">
        <f>E14*3.76/200</f>
        <v>3.76</v>
      </c>
      <c r="I14" s="47">
        <f>E14*6.41/200</f>
        <v>6.41</v>
      </c>
      <c r="J14" s="47">
        <f>E14*11.19/200</f>
        <v>11.19</v>
      </c>
      <c r="K14" s="30"/>
    </row>
    <row r="15" spans="1:11" ht="15.75" x14ac:dyDescent="0.25">
      <c r="A15" s="1"/>
      <c r="B15" s="13" t="s">
        <v>22</v>
      </c>
      <c r="C15" s="36" t="s">
        <v>27</v>
      </c>
      <c r="D15" s="62" t="s">
        <v>39</v>
      </c>
      <c r="E15" s="46">
        <v>95</v>
      </c>
      <c r="F15" s="57">
        <v>75.42</v>
      </c>
      <c r="G15" s="50">
        <f>E15*174.6/90</f>
        <v>184.3</v>
      </c>
      <c r="H15" s="49">
        <f>E15*11.7/90</f>
        <v>12.35</v>
      </c>
      <c r="I15" s="49">
        <f>E15*11.61/90</f>
        <v>12.255000000000001</v>
      </c>
      <c r="J15" s="49">
        <f>E15*5.76/90</f>
        <v>6.0799999999999992</v>
      </c>
      <c r="K15" s="30"/>
    </row>
    <row r="16" spans="1:11" ht="15.75" x14ac:dyDescent="0.25">
      <c r="A16" s="1"/>
      <c r="B16" s="13" t="s">
        <v>16</v>
      </c>
      <c r="C16" s="60" t="s">
        <v>28</v>
      </c>
      <c r="D16" s="62" t="s">
        <v>31</v>
      </c>
      <c r="E16" s="58">
        <v>150</v>
      </c>
      <c r="F16" s="57">
        <v>15.55</v>
      </c>
      <c r="G16" s="58">
        <f>E16*144/150</f>
        <v>144</v>
      </c>
      <c r="H16" s="58">
        <f>E16*2.48/150</f>
        <v>2.48</v>
      </c>
      <c r="I16" s="58">
        <f>E16*3.98/150</f>
        <v>3.98</v>
      </c>
      <c r="J16" s="58">
        <f>E16*24.6/150</f>
        <v>24.6</v>
      </c>
      <c r="K16" s="30"/>
    </row>
    <row r="17" spans="1:11" ht="15.75" x14ac:dyDescent="0.25">
      <c r="A17" s="1"/>
      <c r="B17" s="13" t="s">
        <v>17</v>
      </c>
      <c r="C17" s="60" t="s">
        <v>29</v>
      </c>
      <c r="D17" s="25" t="s">
        <v>32</v>
      </c>
      <c r="E17" s="46">
        <v>200</v>
      </c>
      <c r="F17" s="57">
        <v>9.4700000000000006</v>
      </c>
      <c r="G17" s="50">
        <v>84</v>
      </c>
      <c r="H17" s="49">
        <v>1</v>
      </c>
      <c r="I17" s="49">
        <v>0.1</v>
      </c>
      <c r="J17" s="49">
        <v>19.8</v>
      </c>
      <c r="K17" s="30"/>
    </row>
    <row r="18" spans="1:11" ht="15.75" x14ac:dyDescent="0.25">
      <c r="A18" s="1"/>
      <c r="B18" s="13" t="s">
        <v>24</v>
      </c>
      <c r="C18" s="36" t="s">
        <v>21</v>
      </c>
      <c r="D18" s="64" t="s">
        <v>40</v>
      </c>
      <c r="E18" s="58">
        <v>30</v>
      </c>
      <c r="F18" s="59">
        <v>3.14</v>
      </c>
      <c r="G18" s="58">
        <f>E18*70.14/30</f>
        <v>70.14</v>
      </c>
      <c r="H18" s="58">
        <f>E18*2.37/30</f>
        <v>2.37</v>
      </c>
      <c r="I18" s="58">
        <f>E18*0.3/30</f>
        <v>0.3</v>
      </c>
      <c r="J18" s="58">
        <f>E18*14.49/30</f>
        <v>14.49</v>
      </c>
      <c r="K18" s="30"/>
    </row>
    <row r="19" spans="1:11" ht="15.75" x14ac:dyDescent="0.25">
      <c r="A19" s="1"/>
      <c r="B19" s="24" t="s">
        <v>23</v>
      </c>
      <c r="C19" s="36" t="s">
        <v>21</v>
      </c>
      <c r="D19" s="64" t="s">
        <v>37</v>
      </c>
      <c r="E19" s="58">
        <v>22</v>
      </c>
      <c r="F19" s="59">
        <v>2.41</v>
      </c>
      <c r="G19" s="58">
        <f>E19*68.97/30</f>
        <v>50.577999999999996</v>
      </c>
      <c r="H19" s="58">
        <f>E19*1.68/30</f>
        <v>1.232</v>
      </c>
      <c r="I19" s="58">
        <f>E19*0.33/30</f>
        <v>0.24200000000000002</v>
      </c>
      <c r="J19" s="58">
        <f>E19*14.82/30</f>
        <v>10.868</v>
      </c>
      <c r="K19" s="30"/>
    </row>
    <row r="20" spans="1:11" ht="15.75" x14ac:dyDescent="0.25">
      <c r="A20" s="1"/>
      <c r="B20" s="24"/>
      <c r="C20" s="36"/>
      <c r="D20" s="33"/>
      <c r="E20" s="52"/>
      <c r="F20" s="53"/>
      <c r="G20" s="52"/>
      <c r="H20" s="54"/>
      <c r="I20" s="54"/>
      <c r="J20" s="54"/>
      <c r="K20" s="30"/>
    </row>
    <row r="21" spans="1:11" ht="15.75" x14ac:dyDescent="0.25">
      <c r="A21" s="1"/>
      <c r="B21" s="24"/>
      <c r="C21" s="35"/>
      <c r="D21" s="34"/>
      <c r="E21" s="55">
        <f>E13+E14+E15+E16+E17+E18+E19</f>
        <v>757</v>
      </c>
      <c r="F21" s="55">
        <f>F13+F14+F15+F16+F17+F18+F19</f>
        <v>145.04999999999998</v>
      </c>
      <c r="G21" s="55">
        <f t="shared" ref="G21:J21" si="1">G13+G14+G15+G16+G17+G18+G19</f>
        <v>739.41800000000001</v>
      </c>
      <c r="H21" s="55">
        <f>H13+H14+H15+H16+H17+H18+H19-0.01</f>
        <v>25.341999999999999</v>
      </c>
      <c r="I21" s="55">
        <f>I13+I14+I15+I16+I17+I18+I19</f>
        <v>27.787000000000003</v>
      </c>
      <c r="J21" s="55">
        <f t="shared" si="1"/>
        <v>96.927999999999983</v>
      </c>
    </row>
    <row r="22" spans="1:11" ht="15.75" thickBot="1" x14ac:dyDescent="0.3">
      <c r="A22" s="2"/>
      <c r="B22" s="3"/>
      <c r="C22" s="3"/>
      <c r="D22" s="11"/>
      <c r="E22" s="7"/>
      <c r="F22" s="10"/>
      <c r="G22" s="7"/>
      <c r="H22" s="7"/>
      <c r="I22" s="7"/>
      <c r="J22" s="8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F1" numberStoredAsText="1"/>
    <ignoredError sqref="H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2026-09-01T05:54:48Z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